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r17\госпрограмм\Отчет ГП за 2022\12 отчет ГП за декабрь\"/>
    </mc:Choice>
  </mc:AlternateContent>
  <bookViews>
    <workbookView xWindow="0" yWindow="0" windowWidth="2160" windowHeight="0"/>
  </bookViews>
  <sheets>
    <sheet name="30.01.2" sheetId="2" r:id="rId1"/>
  </sheets>
  <definedNames>
    <definedName name="Код">"R[1]C"</definedName>
  </definedNames>
  <calcPr calcId="162913"/>
</workbook>
</file>

<file path=xl/calcChain.xml><?xml version="1.0" encoding="utf-8"?>
<calcChain xmlns="http://schemas.openxmlformats.org/spreadsheetml/2006/main">
  <c r="E56" i="2" l="1"/>
  <c r="E34" i="2"/>
  <c r="D71" i="2" l="1"/>
  <c r="D34" i="2" l="1"/>
  <c r="E31" i="2" l="1"/>
  <c r="D31" i="2"/>
  <c r="D56" i="2"/>
  <c r="E40" i="2"/>
  <c r="D40" i="2" l="1"/>
  <c r="D54" i="2"/>
  <c r="D37" i="2"/>
  <c r="E37" i="2"/>
  <c r="I61" i="2" l="1"/>
  <c r="I59" i="2" s="1"/>
  <c r="B50" i="2" l="1"/>
  <c r="C50" i="2"/>
  <c r="B51" i="2"/>
  <c r="C51" i="2"/>
  <c r="E48" i="2"/>
  <c r="E39" i="2" s="1"/>
  <c r="F48" i="2"/>
  <c r="G48" i="2"/>
  <c r="H48" i="2"/>
  <c r="I48" i="2"/>
  <c r="J48" i="2"/>
  <c r="K48" i="2"/>
  <c r="L48" i="2"/>
  <c r="M48" i="2"/>
  <c r="D48" i="2"/>
  <c r="F61" i="2" l="1"/>
  <c r="F59" i="2" l="1"/>
  <c r="G61" i="2"/>
  <c r="E19" i="2" l="1"/>
  <c r="F40" i="2" l="1"/>
  <c r="G40" i="2"/>
  <c r="H40" i="2"/>
  <c r="I40" i="2"/>
  <c r="J40" i="2"/>
  <c r="K40" i="2"/>
  <c r="L40" i="2"/>
  <c r="M40" i="2"/>
  <c r="B62" i="2" l="1"/>
  <c r="B14" i="2" l="1"/>
  <c r="B15" i="2"/>
  <c r="B16" i="2"/>
  <c r="B20" i="2"/>
  <c r="B21" i="2"/>
  <c r="B22" i="2"/>
  <c r="B23" i="2"/>
  <c r="B24" i="2"/>
  <c r="B25" i="2"/>
  <c r="B26" i="2"/>
  <c r="B27" i="2"/>
  <c r="B28" i="2"/>
  <c r="B29" i="2"/>
  <c r="B30" i="2"/>
  <c r="B31" i="2"/>
  <c r="B32" i="2"/>
  <c r="B33" i="2"/>
  <c r="B34" i="2"/>
  <c r="B35" i="2"/>
  <c r="B36" i="2"/>
  <c r="B38" i="2"/>
  <c r="B41" i="2"/>
  <c r="B42" i="2"/>
  <c r="B43" i="2"/>
  <c r="B44" i="2"/>
  <c r="B45" i="2"/>
  <c r="B46" i="2"/>
  <c r="B47" i="2"/>
  <c r="B49" i="2"/>
  <c r="B52" i="2"/>
  <c r="B53" i="2"/>
  <c r="B55" i="2"/>
  <c r="B56" i="2"/>
  <c r="B58" i="2"/>
  <c r="B65" i="2"/>
  <c r="B67" i="2"/>
  <c r="B69" i="2"/>
  <c r="B60" i="2" l="1"/>
  <c r="E68" i="2" l="1"/>
  <c r="F68" i="2"/>
  <c r="G68" i="2"/>
  <c r="H68" i="2"/>
  <c r="I68" i="2"/>
  <c r="J68" i="2"/>
  <c r="K68" i="2"/>
  <c r="L68" i="2"/>
  <c r="M68" i="2"/>
  <c r="D68" i="2"/>
  <c r="C65" i="2"/>
  <c r="D64" i="2"/>
  <c r="M64" i="2"/>
  <c r="L64" i="2"/>
  <c r="K64" i="2"/>
  <c r="J64" i="2"/>
  <c r="I64" i="2"/>
  <c r="H64" i="2"/>
  <c r="B64" i="2" s="1"/>
  <c r="G64" i="2"/>
  <c r="F64" i="2"/>
  <c r="E64" i="2"/>
  <c r="C64" i="2" s="1"/>
  <c r="B68" i="2" l="1"/>
  <c r="E61" i="2"/>
  <c r="H61" i="2"/>
  <c r="J61" i="2"/>
  <c r="K61" i="2"/>
  <c r="L61" i="2"/>
  <c r="M61" i="2"/>
  <c r="D61" i="2"/>
  <c r="F19" i="2"/>
  <c r="G19" i="2"/>
  <c r="H19" i="2"/>
  <c r="I19" i="2"/>
  <c r="J19" i="2"/>
  <c r="K19" i="2"/>
  <c r="L19" i="2"/>
  <c r="M19" i="2"/>
  <c r="D19" i="2"/>
  <c r="B19" i="2" l="1"/>
  <c r="B48" i="2"/>
  <c r="C48" i="2"/>
  <c r="B61" i="2"/>
  <c r="H59" i="2"/>
  <c r="F37" i="2"/>
  <c r="G37" i="2"/>
  <c r="H37" i="2"/>
  <c r="I37" i="2"/>
  <c r="J37" i="2"/>
  <c r="K37" i="2"/>
  <c r="L37" i="2"/>
  <c r="M37" i="2"/>
  <c r="B37" i="2"/>
  <c r="C38" i="2"/>
  <c r="C35" i="2"/>
  <c r="C69" i="2"/>
  <c r="C67" i="2"/>
  <c r="M66" i="2"/>
  <c r="M63" i="2" s="1"/>
  <c r="L66" i="2"/>
  <c r="L63" i="2" s="1"/>
  <c r="K66" i="2"/>
  <c r="K63" i="2" s="1"/>
  <c r="J66" i="2"/>
  <c r="J63" i="2" s="1"/>
  <c r="I66" i="2"/>
  <c r="I63" i="2" s="1"/>
  <c r="H66" i="2"/>
  <c r="H63" i="2" s="1"/>
  <c r="G66" i="2"/>
  <c r="G63" i="2" s="1"/>
  <c r="F66" i="2"/>
  <c r="F63" i="2" s="1"/>
  <c r="E66" i="2"/>
  <c r="E63" i="2" s="1"/>
  <c r="D66" i="2"/>
  <c r="C62" i="2"/>
  <c r="M59" i="2"/>
  <c r="M57" i="2" s="1"/>
  <c r="L59" i="2"/>
  <c r="L57" i="2" s="1"/>
  <c r="K59" i="2"/>
  <c r="K57" i="2" s="1"/>
  <c r="J59" i="2"/>
  <c r="J57" i="2" s="1"/>
  <c r="I57" i="2"/>
  <c r="G59" i="2"/>
  <c r="G57" i="2" s="1"/>
  <c r="F57" i="2"/>
  <c r="D59" i="2"/>
  <c r="C60" i="2"/>
  <c r="C58" i="2"/>
  <c r="C55" i="2"/>
  <c r="M54" i="2"/>
  <c r="L54" i="2"/>
  <c r="K54" i="2"/>
  <c r="J54" i="2"/>
  <c r="I54" i="2"/>
  <c r="H54" i="2"/>
  <c r="G54" i="2"/>
  <c r="F54" i="2"/>
  <c r="E54" i="2"/>
  <c r="B54" i="2"/>
  <c r="C53" i="2"/>
  <c r="C52" i="2"/>
  <c r="C49" i="2"/>
  <c r="C47" i="2"/>
  <c r="C46" i="2"/>
  <c r="C45" i="2"/>
  <c r="C44" i="2"/>
  <c r="C43" i="2"/>
  <c r="C42" i="2"/>
  <c r="C41" i="2"/>
  <c r="B40" i="2"/>
  <c r="C36" i="2"/>
  <c r="C34" i="2"/>
  <c r="C33" i="2"/>
  <c r="C32" i="2"/>
  <c r="C31" i="2"/>
  <c r="C30" i="2"/>
  <c r="C29" i="2"/>
  <c r="C28" i="2"/>
  <c r="C27" i="2"/>
  <c r="C26" i="2"/>
  <c r="C25" i="2"/>
  <c r="C24" i="2"/>
  <c r="C23" i="2"/>
  <c r="C22" i="2"/>
  <c r="C21" i="2"/>
  <c r="C20" i="2"/>
  <c r="C16" i="2"/>
  <c r="C15" i="2"/>
  <c r="C14" i="2"/>
  <c r="M13" i="2"/>
  <c r="L13" i="2"/>
  <c r="K13" i="2"/>
  <c r="J13" i="2"/>
  <c r="I13" i="2"/>
  <c r="H13" i="2"/>
  <c r="G13" i="2"/>
  <c r="F13" i="2"/>
  <c r="E13" i="2"/>
  <c r="C13" i="2" s="1"/>
  <c r="D13" i="2"/>
  <c r="B13" i="2" s="1"/>
  <c r="E18" i="2" l="1"/>
  <c r="D63" i="2"/>
  <c r="B66" i="2"/>
  <c r="B63" i="2"/>
  <c r="B59" i="2"/>
  <c r="H57" i="2"/>
  <c r="D39" i="2"/>
  <c r="I39" i="2"/>
  <c r="I18" i="2" s="1"/>
  <c r="I17" i="2" s="1"/>
  <c r="I70" i="2" s="1"/>
  <c r="M39" i="2"/>
  <c r="M18" i="2" s="1"/>
  <c r="M17" i="2" s="1"/>
  <c r="M70" i="2" s="1"/>
  <c r="J39" i="2"/>
  <c r="J18" i="2" s="1"/>
  <c r="J17" i="2" s="1"/>
  <c r="C68" i="2"/>
  <c r="C63" i="2"/>
  <c r="H39" i="2"/>
  <c r="H18" i="2" s="1"/>
  <c r="H17" i="2" s="1"/>
  <c r="L39" i="2"/>
  <c r="L18" i="2" s="1"/>
  <c r="L17" i="2" s="1"/>
  <c r="L70" i="2" s="1"/>
  <c r="C54" i="2"/>
  <c r="C19" i="2"/>
  <c r="C37" i="2"/>
  <c r="F39" i="2"/>
  <c r="F18" i="2" s="1"/>
  <c r="F17" i="2" s="1"/>
  <c r="F70" i="2" s="1"/>
  <c r="G39" i="2"/>
  <c r="G18" i="2" s="1"/>
  <c r="G17" i="2" s="1"/>
  <c r="G70" i="2" s="1"/>
  <c r="C56" i="2"/>
  <c r="C40" i="2"/>
  <c r="C61" i="2"/>
  <c r="K39" i="2"/>
  <c r="K18" i="2" s="1"/>
  <c r="K17" i="2" s="1"/>
  <c r="K70" i="2" s="1"/>
  <c r="C66" i="2"/>
  <c r="D57" i="2"/>
  <c r="E59" i="2"/>
  <c r="E17" i="2" l="1"/>
  <c r="B57" i="2"/>
  <c r="H70" i="2"/>
  <c r="D18" i="2"/>
  <c r="B39" i="2"/>
  <c r="C39" i="2"/>
  <c r="J70" i="2"/>
  <c r="C18" i="2"/>
  <c r="E57" i="2"/>
  <c r="C57" i="2" s="1"/>
  <c r="C59" i="2"/>
  <c r="E70" i="2" l="1"/>
  <c r="E71" i="2" s="1"/>
  <c r="D17" i="2"/>
  <c r="B17" i="2" s="1"/>
  <c r="B18" i="2"/>
  <c r="C17" i="2"/>
  <c r="D70" i="2" l="1"/>
  <c r="C70" i="2"/>
  <c r="B70" i="2" l="1"/>
</calcChain>
</file>

<file path=xl/sharedStrings.xml><?xml version="1.0" encoding="utf-8"?>
<sst xmlns="http://schemas.openxmlformats.org/spreadsheetml/2006/main" count="130" uniqueCount="121">
  <si>
    <t>Объемы финансирования (тыс. руб.)</t>
  </si>
  <si>
    <t xml:space="preserve">Фактический результат выполнения мероприятий </t>
  </si>
  <si>
    <t>всего</t>
  </si>
  <si>
    <t>Федеральный бюджет</t>
  </si>
  <si>
    <t>республиканский бюджет</t>
  </si>
  <si>
    <t>местные бюджеты</t>
  </si>
  <si>
    <t>внебюджетные источники</t>
  </si>
  <si>
    <t>план</t>
  </si>
  <si>
    <t>факт</t>
  </si>
  <si>
    <t>предусмотрено программой</t>
  </si>
  <si>
    <t>предусмотрено уточненной</t>
  </si>
  <si>
    <t>исполнено (кассовые расходы)</t>
  </si>
  <si>
    <r>
      <t>Подпрограмма 1 «Обеспечение защиты населения и объектов экономики от негативного воздействия вод на территории Республики Тыва»</t>
    </r>
    <r>
      <rPr>
        <sz val="10"/>
        <color indexed="8"/>
        <rFont val="Times New Roman"/>
        <family val="1"/>
        <charset val="204"/>
      </rPr>
      <t xml:space="preserve"> </t>
    </r>
  </si>
  <si>
    <t>1.1.3. Устройство защитной дамбы на р. Енисей в западной части г. Кызыла</t>
  </si>
  <si>
    <t>1.2.3. Капитальный ремонт защитной дамбы на р. Чадана в г. Чадан Дзун-Хемчикского кожууна</t>
  </si>
  <si>
    <t>1.3 Государственный мониторинг водных объектов</t>
  </si>
  <si>
    <r>
      <t>Подпрограмма 2 «Развитие лесного хозяйства Республики Тыва</t>
    </r>
    <r>
      <rPr>
        <b/>
        <sz val="10"/>
        <color indexed="8"/>
        <rFont val="Times New Roman"/>
        <family val="1"/>
        <charset val="204"/>
      </rPr>
      <t>»</t>
    </r>
  </si>
  <si>
    <t>2.1. Обеспечение использования, охраны, защиты и воспроизводства лесов</t>
  </si>
  <si>
    <t>2.1.1 Охрана лесов</t>
  </si>
  <si>
    <t>2.1.1.1. Создание лесных дорог, предназначенных для охраны лесов от пожаров</t>
  </si>
  <si>
    <t>2.1.1.2 Реконструкция лесных дорог, предназначенных для охраны лесов от пожаров</t>
  </si>
  <si>
    <t>2.1.1.4. Устройство пожарных водоемов и подъездов к источникам противопожарного водоснабжения</t>
  </si>
  <si>
    <t>2.1.1.5. Эксплуатация пожарных водоемов и подъездов к источникам противопожарного водоснабжения</t>
  </si>
  <si>
    <t>2.1.1.6. Прокладка просек, противопожарных разрывов</t>
  </si>
  <si>
    <t>2.1.1.7. Прочистка просек</t>
  </si>
  <si>
    <t>2.1.1.8. Устройство противопожарных минерализованных полос</t>
  </si>
  <si>
    <t>2.1.1.9. Прочистка противопожарных минерализованных полос и их обновление</t>
  </si>
  <si>
    <t>2.1.1.11. Установка шлагбаумов, устройство преград, обеспечивающих ограничение пребывания граждан в лесах в целях обеспечения пожарной безопасности</t>
  </si>
  <si>
    <t>2.1.1.13. Установка и размещение стендов, знаков и указателей, содержащих информацию о мерах пожарной безопасности в лесах</t>
  </si>
  <si>
    <t>2.1.1.14. Обеспечение средствами предупреждения и тушения лесных пожаров, приобретение противопожарного снаряжения и инвентаря; содержание лесопожарных формирований, пожарной техники и оборудования, систем связи и оповещения; создание резерва пожарной техники и оборудования, противопожарного снаряжения и инвентаря, а также горюче-смазочных материалов</t>
  </si>
  <si>
    <t>2.1.1.15. Мониторинг пожарной опасности в лесах и лесных пожаров путем наземного патрулирования лесов</t>
  </si>
  <si>
    <t>2.1.1.16. Авиационный мониторинг пожарной опасности в лесах и лесных пожаров</t>
  </si>
  <si>
    <t>2.1.1.17. Наблюдение и контроль за пожарной опасностью в лесах и лесными пожарами; прием и учет сообщений о лесных пожарах, а также оповещение населения и противопожарных служб о пожарной опасности в лесах и лесных пожарах специализированными диспетчерскими службами; организация системы обнаружения и учета лесных пожаров, системы наблюдения за их развитием с использованием наземных, авиационных или космических средств</t>
  </si>
  <si>
    <t>2.1.1.18. Тушение лесных пожаров</t>
  </si>
  <si>
    <t>2.1.1.20. Лесопожарная техника и оборудование</t>
  </si>
  <si>
    <t>2.1.2. Защита лесов (Повышение эффективности проведения профилактики возникновения, локализации и ликвидации очагов вредных организмов)</t>
  </si>
  <si>
    <t>2.1.2.3.Предупреждение возникновения вредных организмов, санитарно-оздоровительные мероприятия, уборка неликвидной древесины</t>
  </si>
  <si>
    <t>2.1.3. Воспроизводство лесов</t>
  </si>
  <si>
    <t>2.1.3.1. Увеличение площади лесовосстановления, всего:</t>
  </si>
  <si>
    <t>2.1.3.1.1. Искусственное лесовосстановление путем посадки сеянцев, саженцев с открытой корневой системой</t>
  </si>
  <si>
    <t>2.1.3.1.3. Естественное лесовосстановление</t>
  </si>
  <si>
    <t>2.1.3.1.4. Агротехнический уход за лесными культурами</t>
  </si>
  <si>
    <t>2.1.3.1.5. Обработка почвы под лесные культуры на всем участке (сплошная обработка) или на его части (частичная обработка) механическим, химическим или огневым способами</t>
  </si>
  <si>
    <t>2.1.3.1.6. Подготовка лесного участка для лесовосстановления</t>
  </si>
  <si>
    <t>2.1.3.1.7. Создание объектов лесного семеноводства</t>
  </si>
  <si>
    <t>2.1.3.1.8. Уход за объектами семеноводства</t>
  </si>
  <si>
    <t>2.1.3.2.  Лесовосстановление и лесоразведение, всего:</t>
  </si>
  <si>
    <t>2.1.3.2.1. Рубки осветления, проводимые в целях ухода за лесами</t>
  </si>
  <si>
    <t>2.1.3.2.3. Рубки прореживания, проводимые в целях ухода за лесами</t>
  </si>
  <si>
    <t>2.1.3.2.4. Проходные рубки, проводимые в целях ухода за лесами</t>
  </si>
  <si>
    <t>2.1.3.5. Лесохозяйственная техника: техника и оборудование</t>
  </si>
  <si>
    <t>2.1.4. Использование лесов</t>
  </si>
  <si>
    <t>2.1.4.1. Организация использования лесов с учетом сохранения их экологического потенциала, лесное планирование и регламентирование</t>
  </si>
  <si>
    <t>2.2. Стратегическое управление лесным хозяйством. Содержание органа исполнительной власти Республики Тыва в области лесного хозяйства и лесничеств</t>
  </si>
  <si>
    <t>Подпрограмма 3 «Охрана и воспроизводство объектов животного мира в Республике Тыва</t>
  </si>
  <si>
    <t>3.1 Биотехнические мероприятия, в том числе приобретение соли и посевного материала (кормовых культур) для создания системы подкормочных полей; устройство солонцов</t>
  </si>
  <si>
    <t>3.2.1. Приобретение служебного оружия, средств связи и навигации, программного обеспечения, слежения и фиксации доказательств</t>
  </si>
  <si>
    <t>3.2.2. Техническое оснащение инспекторского состава</t>
  </si>
  <si>
    <t>3.2.2.2. автотранспортных средств (автомобилей повышенной проходимости)</t>
  </si>
  <si>
    <t>Подпрограмма 4 «Охрана окружающей среды»</t>
  </si>
  <si>
    <t>4.2 «Развитие и использование минерально-сырьевой базы полезных ископаемых на территории Республики Тыва»</t>
  </si>
  <si>
    <t>4.3.3 Создание инфраструктуры для экологического туризма на территории особо охраняемых природных территорий регионального назначения</t>
  </si>
  <si>
    <t>Всего по Программе</t>
  </si>
  <si>
    <t>2.1.1.19. Благоустройство зон отдыха</t>
  </si>
  <si>
    <t>Наименование мероприятия (объекта)</t>
  </si>
  <si>
    <t>Приложение № 4</t>
  </si>
  <si>
    <t>к Порядку разработки, проведения экспертизы и</t>
  </si>
  <si>
    <t>реализации республиканских целевых программ</t>
  </si>
  <si>
    <t>4.1. Охрана атмосферного воздуха в Республике Тыва, в том числе:</t>
  </si>
  <si>
    <t>4.1.3. Разработка сводных томов предельно допустимых выбросов (далее - ПДВ) для крупных населенных пунктов Республики Тыва (г. Кызыл, пгт. Каа-Хем Кызылского кожууна, гг. Шагонар, Чадан)</t>
  </si>
  <si>
    <t xml:space="preserve">3.2. Укрепление материально- технической базы </t>
  </si>
  <si>
    <t>4.3 Сохранение биоразнообразия и развитие особо охраняемых природных территорий регионального значения Республики Тыва</t>
  </si>
  <si>
    <t>4.2.2 Геологоразведочные и поисково-оценочные работы на общераспространенные полезные ископаемые на территории г. Кызыла и муниципальных районов «Кызылский кожуун», «Пий-Хемский кожуун», «Тандинский кожуун», «Улуг-Хемский кожуун», «Чаа-Хольский кожуун», «Дзун-Хемчикский кожуун», «Овюрский кожуун», «Барун-Хемчикский кожуун» Республики Тыва</t>
  </si>
  <si>
    <t xml:space="preserve">За 2021 год по предоставленным статистическим отчетам недропользователей - добыто 669,517 тыс. м3 общераспространенных полезных ископаемых. </t>
  </si>
  <si>
    <t>Данные финансовые средства не будут использованы в 2022 г. на выполнение работ по определению границ зон подтопления г. Кызыл (р. Тонмас-Суг) не позволяет защитить финансовые средства с федерального бюджета на выполнение мероприятий по снижению уровня грунтовых вод. По линии Росводресурсов определено финансирование мероприятий по защите населения и объектов экономики от поверхностных водных объектов.</t>
  </si>
  <si>
    <t>2.1.3.2.2. Рубки прочистки, проводимые в целях ухода за лесами</t>
  </si>
  <si>
    <t>Расходы на осуществление переданных полномочий (мероприятия по охране, защите, воспроизводству лесов) в области лесных отношений государственными казенными учреждениями и Министерства</t>
  </si>
  <si>
    <t>Прочистка противопожарных минерализованных полос и их обновление предусмотрено 644 км. Исполнено 100%</t>
  </si>
  <si>
    <t>Исполнено.</t>
  </si>
  <si>
    <t>По мере поступления заявок. За 2022 года в Минлесхоз РТ не поступило отчетов. По результатам поисково-оценочных работ.</t>
  </si>
  <si>
    <t xml:space="preserve">«Устройство защитной дамбы на р. Енисей в западной части г. Кызыл». В соответствии с дополнительным соглашением от 09.11.2022 №052-09-2022-041/4 к соглашению о предоставлении субсидии из федерального бюджета предусмотрено выделение в 2022-2023 г. на мероприятие субсидии с федерального бюджета в размере 487830,7 тыс. рублей (2022 – 473,343 млн. рублей, 2023 – 14,488 млн. рублей).
На выполнение строительно-монтажных работ заключен государственный контракт от 21 февраля 2022 г. с ООО «Восток». В соответствии с Распоряжением Правительства Российской Федерации от 1 ноября 2022 г. №3279-р субъекту в текущем году доведены лимиты финансирования с федерального бюджета 2023 г. на 2022 г. в размере 202,10 млн. рублей. Дополнительное соглашение к государственному контракту с подрядной организацией ООО «Восток» по увеличению стоимости выполнения работ заключено 28 ноября 2022 года (оплата работ составит в 2022 – 470,886 млн.руб., в 2023 – 13,237 млн.руб.). 
По состоянию на 29.12.2022 подрядчиком завершены работы по отсыпке тела дамбы, устройства обратного фильтра и закрепление верхового откоса каменной наброской. 
Степень готовности объекта составляет 97,3 % (по актам выполненных работ), выполненные работы приняты и оплачены полностью на сумму 470,886 млн. рублей.
Подрядной организацией ООО «Восток» планируется в 2023 завершить крепление низового откоса почвенно-растительным грунтом с посевом многолетних трав, а также завершить работы по устройству водосбросной канавы.
«Устройство защитной дамбы на р. Енисей в западной части г. Кызыл». В соответствии с дополнительным соглашением от 09.11.2022 №052-09-2022-041/4 к соглашению о предоставлении субсидии из федерального бюджета предусмотрено выделение в 2022-2023 г. на мероприятие субсидии с федерального бюджета в размере 487830,7 тыс. рублей (2022 – 473,343 млн. рублей, 2023 – 14,488 млн. рублей).
На выполнение строительно-монтажных работ заключен государственный контракт от 21 февраля 2022 г. с ООО «Восток». В соответствии с Распоряжением Правительства Российской Федерации от 1 ноября 2022 г. №3279-р субъекту в текущем году доведены лимиты финансирования с федерального бюджета 2023 г. на 2022 г. в размере 202,10 млн. рублей. Дополнительное соглашение к государственному контракту с подрядной организацией ООО «Восток» по увеличению стоимости выполнения работ заключено 28 ноября 2022 года (оплата работ составит в 2022 – 470,886 млн.руб., в 2023 – 13,237 млн.руб.). 
По состоянию на 29.12.2022 подрядчиком завершены работы по отсыпке тела дамбы, устройства обратного фильтра и закрепление верхового откоса каменной наброской. 
Степень готовности объекта составляет 97,3 % (по актам выполненных работ), выполненные работы приняты и оплачены полностью на сумму 470,886 млн. рублей.
Выполнены:
- подготовительные работы 20 га (100% от общего объёма работ);
-сводка кустарниковой растительности 20 га (100% от общего объёма работ);
- возведение дамбы из грунта II группы 299518,50 м3 (100% от общего объёма работ);
- транспортировка грунта на 24 км – 459169,94 т (100% от общего объёма работ);
- планировка верхового и низового откоса дамбы – 118273,65 м2 (100% от общего объёма работ);
- устройство 1 слоя обратного фильтра из ПГС – 14567,23 м3 (100% от общего объёма работ);
- устройство 2 слоя обратного фильтра из щебня – 14567,23 м3 (100% от общего объёма работ);
- крепление верхового откоса дамбы камнем – 85109,26 м3 (100% от общего объёма работ).
Подрядной организацией ООО «Восток» планируется в 2023 завершить крепление низового откоса почвенно-растительным грунтом с посевом многолетних трав, а также завершить работы по устройству водосбросной канавы.
</t>
  </si>
  <si>
    <t xml:space="preserve">По мероприятию «Капитальный ремонт защитной дамбы на р. Чадана в г. Чадан Дзун-Хемчикского кожууна» заключен государственный контракт с ООО «Восток» на сумму 71,859 млн. рублей (2022 г. - 28,47 млн. рублей, 2023г. –34,92 млн. рублей, 2024 г.-10,0 млн. рублей). 
Выполнены подготовительные работы, а также основные работы:
- возведена дамба из ПГС -14097,46 м3;
- выемка грунта дамбы, восстановленного хоз. способом – 9614,94 м3;
- крепление откосов дамбы – 18545,72 м3. 
В настоящее время ООО «Восток» и ООО «Строй-Экспресс» оплачены акты выполненных работ на сумму 28,47 млн. рублей. Объемы работ 2022 г. выполнены и оплачены полностью
</t>
  </si>
  <si>
    <t xml:space="preserve">Исполнено.
«Оснащение специализированных учреждений органов государственной власти субъектов Российской Федерации лесопожарной техникой для проведения комплекса мероприятий по охране лесов от пожаров» 
Запланировано приобретение лесопожарной техники и оборудования на сумму 2,370 млн. руб. Приобретено 58 ед. оборудования. Кассовое исполнение составляет 2,37 млн. руб. или 100 %.
По результатам торгов заключены следующие контракты:
1. (Плуг ПКЛ70). Поставка осуществлена 05.04.2022 года. Договор полностью исполнен, техника передана Кызылский ЛПС.
2. 3 ед. прицепного пожарного модуля. Поставка осуществлена 08.04.2022г. Договор исполнен. Оборудование распределено между АУ: Шагонарское, Чаданское, Бай-Хаакское 
3. 10 ед. бензопил марки STIHL MS 250. Поставка осуществлена 13.04.2022г. Договор исполнен. Оборудование распределено между АУ: Тес-Хемское, Шагонарское, Чаданское – 2 ед., Бай-Хаакское, Кызылский ЛПС, Минлесхоз РТ – 4 ед.
4. 10 ед. резервуаров для воды РДВ-100. Поставка осуществлена
 04.04.2022 г. Договор исполнен. Оборудование распределено между АУ Тес-Хемское, Шагонарское, Чаданское – 3 ед., Бай-Хаакское, Кызылский ЛПС, Минлесхоз РТ -2 ед. 
5. 30 ед. огнетушителей РЛО «Профи-Ермак». Поставка осуществлена 04.04.2022г. Договор исполнен. Оборудование распределено между АУ: Шагонарское -5 ед, Чаданское -5 ед., Бай-Хаакское -5ед., Минлесхоз РТ 5 ед.
6. 2 ед. воздуходувки марки STIHL BR 500. Поставка осуществлена 13.04.2022 года. Договор исполнен. Оборудование распределено между АУ: Чаданское, Кызылский ЛПС
7. 2 ед. оборудования (Ремкомплект гидропульта) договор № 264 от 18.08.2022 г. Договор полностью исполнен.
Исполнено.
«Оснащение специализированных учреждений органов государственной власти субъектов Российской Федерации лесопожарной техникой для проведения комплекса мероприятий по охране лесов от пожаров» 
Запланировано приобретение лесопожарной техники и оборудования на сумму 2,370 млн. руб. Приобретено 58 ед. оборудования. Кассовое исполнение составляет 2,37 млн. руб. или 100 %.
По результатам торгов заключены следующие контракты:
1. (Плуг ПКЛ70). Поставка осуществлена 05.04.2022 года. Договор полностью исполнен, техника передана Кызылский ЛПС.
2. 3 ед. прицепного пожарного модуля. Поставка осуществлена 08.04.2022г. Договор исполнен. Оборудование распределено между АУ: Шагонарское, Чаданское, Бай-Хаакское 
3. 10 ед. бензопил марки STIHL MS 250. Поставка осуществлена 13.04.2022г. Договор исполнен. Оборудование распределено между АУ: Тес-Хемское, Шагонарское, Чаданское – 2 ед., Бай-Хаакское, Кызылский ЛПС, Минлесхоз РТ – 4 ед.
4. 10 ед. резервуаров для воды РДВ-100. Поставка осуществлена
 04.04.2022 г. Договор исполнен. Оборудование распределено между АУ Тес-Хемское, Шагонарское, Чаданское – 3 ед., Бай-Хаакское, Кызылский ЛПС, Минлесхоз РТ -2 ед. 
5. 30 ед. огнетушителей РЛО «Профи-Ермак». Поставка осуществлена 04.04.2022г. Договор исполнен. Оборудование распределено между АУ: Шагонарское -5 ед, Чаданское -5 ед., Бай-Хаакское -5ед., Минлесхоз РТ 5 ед.
6. 2 ед. воздуходувки марки STIHL BR 500. Поставка осуществлена 13.04.2022 года. Договор исполнен. Оборудование распределено между АУ: Чаданское, Кызылский ЛПС
7. 2 ед. оборудования (Ремкомплект гидропульта) договор № 264 от 18.08.2022 г. Договор полностью исполнен.
Запланировано приобретение лесопожарной техники и оборудования на сумму 2,370 млн. руб. Приобретено 58 ед. оборудования. Кассовое исполнение составляет 2,37 млн. руб. или 100 %.
По результатам торгов заключены следующие контракты:
1. (Плуг ПКЛ70). Поставка осуществлена 05.04.2022 года. Договор полностью исполнен, техника передана Кызылский ЛПС.
2. 3 ед. прицепного пожарного модуля. Поставка осуществлена 08.04.2022г. Договор исполнен. Оборудование распределено между АУ: Шагонарское, Чаданское, Бай-Хаакское 
3. 10 ед. бензопил марки STIHL MS 250. Поставка осуществлена 13.04.2022г. Договор исполнен. Оборудование распределено между АУ: Тес-Хемское, Шагонарское, Чаданское – 2 ед., Бай-Хаакское, Кызылский ЛПС, Минлесхоз РТ – 4 ед.
4. 10 ед. резервуаров для воды РДВ-100. Поставка осуществлена
 04.04.2022 г. Договор исполнен. Оборудование распределено между АУ Тес-Хемское, Шагонарское, Чаданское – 3 ед., Бай-Хаакское, Кызылский ЛПС, Минлесхоз РТ -2 ед. 
5. 30 ед. огнетушителей РЛО «Профи-Ермак». Поставка осуществлена 04.04.2022г. Договор исполнен. Оборудование распределено между АУ: Шагонарское -5 ед, Чаданское -5 ед., Бай-Хаакское -5ед., Минлесхоз РТ 5 ед.
6. 2 ед. воздуходувки марки STIHL BR 500. Поставка осуществлена 13.04.2022 года. Договор исполнен. Оборудование распределено между АУ: Чаданское, Кызылский ЛПС
7. 2 ед. оборудования (Ремкомплект гидропульта) договор № 264 от 18.08.2022 г. Договор полностью исполнен.
</t>
  </si>
  <si>
    <t xml:space="preserve">Исполнено.
Субвенции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 за счет федерального бюджета предусмотрены в общем объеме 97,175 млн. рублей, на которые запланировано приобретение 24 ед. лесохозяйственной техники и 232 ед. лесохозяйственного оборудования на сумму 97,175 млн. руб. 
Согласно Распоряжения Правительства Российской Федерации от 24.08.2022г. №2414-р дополнительно выделено 18,712 млн. руб. на приобретение 7 ед. лесохозяйственной техники. Минлесхозом заключен контракт на приобретение 7 ед. техники (Машина универсальная лесная «Беларус» МУЛ-82.2 на базе трактора Беларус-82.1) с ООО ТД «ЮТЕК» на сумму 17,215 млн. руб. На 23.12.2022 года поставлена вся техника в количестве 7 ед., ведется работа по оплате.
Кассовое исполнение составляет 97,175 млн. руб. или 100 %.
По результатам торгов заключены следующие контракты:
1. 10 ед. техники (Гусеничный трактор Агромаш 90 ТГ 2047 с отвалом, усиленным плугом и с лесной защитой). Контракт полностью исполнен. Тракторы распределены между автономными учреждениями.
2. 2 ед. техники (Гусеничная машина ТЛ-3АЛМ с прямым отвалом, кузовом и плугом). Контракт полностью исполнен. Техника передана АУ Тоджинское, Балгазынское.
3. 4 ед. техники (Колесный трактор МТ3 82.1-2/12-23/32). Контракт полностью исполнен. Техника распределена между АУ: Тес-Хемское, Шагонарское, Балгазынское, Кызылский ЛПС.
4. 1 ед. техники (Трактор «БЕЛАРУС - 82.1» (с балочным мостом)). Контракт полностью исполнен. Трактор передан АУ Тоджинское СпецЛХУ.
5. 10 ед. «Труба посадочная» и 103 ед. «Меч Колесова» на сумму 421,550 руб. договор № 265 от 18.08.2022 г. Договор полностью исполнен.
6. 10 ед. «Труба посадочная» и 103 ед. «Меч Колесова» на сумму 421,550 руб. договор № 269 от 18.08.2022 г. Договор полностью исполнен.
На приобретение лесохозяйственного оборудования заключено три договора: договор №1 от 16.11.2022г. на сумму 599,9 тыс. руб. (Фреза почвенная ФП -1.3, 1 ед. поставка осуществлена 06.12.2022г), договор № 2 от 16.11.2022г. на сумму 297,2 тыс. руб. (Бензопила Husqvarna135 Mark II 1.6 кВт, 2.2 л.с. длина шины 16- 1шт, плуг лесной ПКЛ-70-1ед., отвал к плугу ПКЛ-70 -1 комплект, лемех к плугу ПКЛ-70 1 комплект) поставка осуществлена 22.12.2022, договор № 3 от 16.11.2022г. на сумму 599,9 тыс. руб. (Фреза почвенная ФП -1.3) поставка осуществлена 06.12.2022 года.
</t>
  </si>
  <si>
    <t xml:space="preserve">Не исполнено.
Был расторгнут государственный контракт № 975 от 16.04.2022 г. на выполнение работ по проведению сводных расчетов загрязнения атмосферного воздуха на территории г. Кызыла Республики Тыва с Обществом с ограниченной ответственностью «ЭКАС ГРУПП» на общую сумму 2,883 млн. рублей, в связи невозможностью выполнения работ в полном объеме в период действия государственного контракта
</t>
  </si>
  <si>
    <t>Создание лесных дорог, предназначенных для охраны лесов от пожаров предусмотрено 63 км. Исполнено 100%</t>
  </si>
  <si>
    <t>Реконструкция лесных дорог, предназначенных для охраны лесов от пожаров предусмотрено 134 км.  Исполнено 100%</t>
  </si>
  <si>
    <t>Прокладка просек, противопожарных разрывов предусмотрено 10 км. Исполнено 100%</t>
  </si>
  <si>
    <t>Устройство противопожарных минерализованных полос предусмотрено 357 км. Исполнено 100%</t>
  </si>
  <si>
    <t>Прочистка просек предусмотрено 10 км. Исполнено 100%</t>
  </si>
  <si>
    <t>Исполнено 100%</t>
  </si>
  <si>
    <t>Обработка почвы под лесные культуры на всем участке (сплошная обработка) или на его части (частичная обработка) механическим, химическим или огневым способами 600 га. Исполнено 100%</t>
  </si>
  <si>
    <t xml:space="preserve">Исполнено.
Для продолжения работы по созданию инфраструктуры для экологического туризма на особо охраняемой природной территории регионального значения «Природный парк Тыва», кластерный участок ст. Тайга.
Заключен Государственный контракт №1246 на сумму 2 ,376 млн. рублей. Также заключены договора: 1) № 1 от 25.08.2022 г. (на сумму 0,6 млн. рублей) создание беседки 2) №2 от 25.08.2022 (на сумму 0,6 млн. рублей) создание беседки 3) №3 от 25.08.2022 (на сумму 0,224 млн. рублей) на создание зоны отдыха из пиломатериалов. 
</t>
  </si>
  <si>
    <t>Мониторинг пожарной опасности в лесах и лесных пожаров путем наземного патрулирования лесов предусмотрено 367869,6 га.</t>
  </si>
  <si>
    <t xml:space="preserve">Тушение лесных пожаров предусмотрено 16690 га. Пожароопасный сезон на территории Республики Тыва установлен 5 апреля 2022 года Постановлением Правительства Республики Тыва от 29 апреля 2022 года №151 «Об установлении начала пожароопасного сезона 2022 года на землях лесного фонда, расположенных на территории Республики Тыва. 
Количество пожаров, ликвидированных в течение первых суток с момента обнаружения – 63;
Количество лесных пожаров, по которым осуществлялись мероприятия по тушению – 197.
</t>
  </si>
  <si>
    <t>Искусственное лесовосстановление 620 га. Мероприятия по искусственному лесовосстановления (посадка лесных культур) проведены на площади 545 га, 75 га выполнены осенью в соответствии с календарным планом. Исполнено 100%</t>
  </si>
  <si>
    <t>Естественное лесовосстановление 7813 га. Мероприятие фактически выполнено  на площади 5180 га, естественное лесовосстановление  вследствие природных процессов на 2633 га. Исполнено 100%</t>
  </si>
  <si>
    <t>Агротехнический уход за лесными культурами 2520 га.  Исполнено 100%</t>
  </si>
  <si>
    <t>Создано объектов лесного семеноводства на площади 5 га. Исполнено 100%</t>
  </si>
  <si>
    <t>Мероприятие выполнено на площади 55 га. Исполнено 100%</t>
  </si>
  <si>
    <t xml:space="preserve">Исполнено.
«Увеличение площади лесовосстановления, работы по лесовосстановлению на лесных участках, не переданных в аренду» - 100%
На увеличение площади лесовосстановления выделено 45,892 млн. рублей.
Согласно Распоряжению Правительства Российской Федерации от 24.08.2022г. №2414-р дополнительно выделено на увеличение площади лесовосстановления на 2022 год 1,569 млн. руб.
Для выполнения данных работ приказом Минлесхоза Республики Тыва от 14 января 2022 г. № 28 до автономных учреждений «Спец.ЛХУ» доведены государственные задания.
Кассовое исполнение 100 % или 45,892 млн. руб.  
Лесовосстановительные работы по плану запланированы на площади 8 433 га, факт 8 743,4 га или 104 % от плана.
</t>
  </si>
  <si>
    <t>Авиационный мониторинг пожарной опасности в лесах и лесных пожаров предусмотрено 5191 тыс. га.</t>
  </si>
  <si>
    <t>Данные работы переносятся на 2023 год.</t>
  </si>
  <si>
    <t>Исполнено. Госконтракт № 488 от 03.10.2022 г. на сумму 166,1 тыс. руб. с ООО «Феникс» на приобретение 26 шт. раций.
Госконтракт № 540 от 07.10.2022 г. на сумму 356,0 тыс. руб. с ИП Ерофеев А.В. на приобретение 4 шт. спутниковых телефонов.
Госконтракт № 581 от 10.10.2022 г. на приобретение 3 шт. тепловизионных прицелов на сумму 908,2 тыс. руб. с ИП Ломакин Е.В.
Госконтракт № 629 от 17.10.2022 г. на 351,2 тыс. руб. на приобретение 4 шт. тепловизионных монокуляров с ИП Ломакин Е.В.
Госконтракт № 916 от 14.11.2022 г. на 528,5 тыс. руб. с ИП Крылова О.В. на приобретение квадрокоптера 3 шт.
Госконтракт № 394 от 2.12.2022 г. на сумму 139,9 тыс. руб. с ООО «ЛАБ 911» на приобретение металлоискателя 1 шт.
Госконтракт № 595 от 12.12.2022 г. на сумму 112,5 тыс. руб. с ООО «Феникс» на приобретение радиостанций 15 шт.   Оплата произведена в полном объеме.
Госконтракт № 540 от 07.10.2022 г. на сумму 356,0 тыс. руб. с ИП Ерофеев А.В. на приобретение 4 шт. спутниковых телефонов.
Госконтракт № 581 от 10.10.2022 г. на приобретение 3 шт. тепловизионных прицелов на сумму 908,2 тыс. руб. с ИП Ломакин Е.В.
Госконтракт № 629 от 17.10.2022 г. на 351,2 тыс. руб. на приобретение 4 шт. тепловизионных монокуляров с ИП Ломакин Е.В.
Госконтракт № 916 от 14.11.2022 г. на 528,5 тыс. руб. с ИП Крылова О.В. на приобретение квадрокоптера 3 шт.
Госконтракт № 394 от 2.12.2022 г. на сумму 139,9 тыс. руб. с ООО «ЛАБ 911» на приобретение металлоискателя 1 шт.
Госконтракт № 595 от 12.12.2022 г. на сумму 112,5 тыс. руб. с ООО «Феникс» на приобретение радиостанций 15 шт.   Оплата произведена в полном объеме.</t>
  </si>
  <si>
    <t xml:space="preserve">Информация о ходе реализации государственной программы Республики Тыва
«Воспроизводство и использование природных ресурсов на 2021 – 2025 годы»
по состоянию на 01 января 2023 года
</t>
  </si>
  <si>
    <r>
      <t xml:space="preserve">утверждено на </t>
    </r>
    <r>
      <rPr>
        <u/>
        <sz val="10"/>
        <color indexed="8"/>
        <rFont val="Times New Roman"/>
        <family val="1"/>
        <charset val="204"/>
      </rPr>
      <t xml:space="preserve">2022 </t>
    </r>
    <r>
      <rPr>
        <sz val="10"/>
        <color indexed="8"/>
        <rFont val="Times New Roman"/>
        <family val="1"/>
        <charset val="204"/>
      </rPr>
      <t>год законом РТ о РБ</t>
    </r>
  </si>
  <si>
    <t>Установлены шлагбаумов на 2022 году предусмотрено 3 шт.                                           1. АУ «Туранское СЛУ» 1 шт. на сумму 2,2 тыс. рублей, 
  2. АУ «Тоджунское СЛУ» 1 шт. на сумму 2,2 тыс. рублей, 
3. АУ «Шагонарское СЛУ» 1 шт. на сумму 2,2 тыс. рублей</t>
  </si>
  <si>
    <t xml:space="preserve">Установка и размещение стендов, знаков и указателей, содержащих информацию о мерах пожарной безопасности в лесах размещено 121 шт.                                                                                               1. АУ «Балгазынское СЛХУ» 12 шт на сумму 22,8 тыс. рублей;
2. АУ «Бай-Хаакское СЛХУ» 12 шт. на сумму 22,8 тыс. рублей; 
3.  Барун-Хемчикский спец.филиал при АУ «Чаданское спец.ЛХУ» 12 шт на сумму 22,8 тыс. рублей;
4. АУ «Каа-Хемское СЛХУ» 13 шт на сумму 24,7 тыс. рублей; 
5. Кызылский спец.филиал при АУ «Туранское спец.ЛХУ» 12 шт. на сумму 22,8 тыс. рублей;
6. АУ «Тоджунское СЛХУ» 12 шт. на сумму 22,8 тыс. рублей;
7. АУ «Туранское СЛХУ» 12 шт. на сумму 22,8 тыс. рублей;
8. АУ «Тес-Хемское СЛХУ» 12 шт. на сумму 22,8 тыс. рублей;
9. АУ «Чаданское СЛХУ» 12 шт. на сумму 22,8 тыс. рублей;
10. АУ «Шагонарское СЛХУ» 12 шт. на сумму 22,8 тыс. рублей. </t>
  </si>
  <si>
    <t>Приобретены противопожарные снаряжения и инвентари, систем связи и оповещения; содержание лесопожарных формирований. Исполнено 100%</t>
  </si>
  <si>
    <t>Благоустройство зон отдыха на 2022 году предусмотрено 2 шт. 1). Кызылский спец.филиал при АУ «Туранское спец.ЛХУ» 1 шт. на сумму 6 тыс. рублей; 2). АУ «Бай-Хаакское СЛХУ» 1 шт. на сумму 6 тыс. рублей</t>
  </si>
  <si>
    <t>Рубки прочистки, проводимые в целях ухода за лесами на 310 га. Исполнено 100 %</t>
  </si>
  <si>
    <t>Исполнено.
Оказаны услуги по проведению биотехнических мероприятий, в том числе поставлен посевной материал (кормовые культуры) для подкормки диких животных и соли для устройства солонцов. 
Заключен контракт с ИП Соян М.С. на сумму 365,9 тыс. руб. (22,9 тонны) на поставку соли лизунец. Соль лизунец поставлен. Контракт исполнен в полном объеме.</t>
  </si>
  <si>
    <t>Рубки прореживания, проводимые в целях ухода за лесами на 260 га. Исполнено 129%</t>
  </si>
  <si>
    <t>Проходные рубки, проводимые в целях ухода за лесами на 270 га. Исполнено 113%</t>
  </si>
  <si>
    <t>Заключены договора от 17.03.2022 г. №5/2022 на сумму 450 тыс. руб., №6/2022 на сумму 300 тыс. руб., №7/2022 на сумму 450 тыс. руб., №8/2022 на сумму 300 тыс. руб. с АО "ЭР-Телеком Холдинг" на приобретение видеонаблюдении противопожарной опасностью. Установлены на территориях Пий-Хемского кожууна ст. "Тайга" и Тандынского кожууна м. Сосновый бор.</t>
  </si>
  <si>
    <t>Предупреждение возникновения вредных организмов, санитарно-оздоровительные мероприятия, уборка неликвидной древесины предусмотрено 790 га. Исполнено 100%</t>
  </si>
  <si>
    <t>Из плана 300 га мероприятия выполнено на площади 268 га. Исполнено 89%</t>
  </si>
  <si>
    <t>Из плана 310 га мероприятие выполнено на площади 360 га.</t>
  </si>
  <si>
    <t>Устройство пожарных водоемов и подъездов к источникам противопожарного водоснабжения установлено 11 шт.                                                                                             1. АУ «Балгазынское СЛХУ» 1 шт на сумму 7,9 тыс. рублей;
2. АУ «Бай-Хаакское СЛХУ» 1 шт. на сумму 7,9 тыс. рублей; 
3.  Барун-Хемчикский спец.филиал при АУ «Чаданское спец.ЛХУ» 1 шт на сумму 7,9 тыс. рублей;
4. АУ «Каа-Хемское СЛХУ» 2 шт на сумму 15,8 тыс. рублей; 
5. Кызылский спец.филиал при АУ «Туранское спец.ЛХУ» 1 шт. на сумму 7,9 тыс. рублей;
6. АУ «Тоджунское СЛХУ» 1 шт. на сумму 7,9 тыс. рублей;
7. АУ «Туранское СЛХУ» 1 шт. на сумму 7,9 тыс. рублей;
8. АУ «Тес-Хемское СЛХУ» 1 шт. на сумму 7,9 тыс. рублей;
9. АУ «Чаданское СЛХУ» 1 шт. на сумму 7,9 тыс. рублей;
10. АУ «Шагонарское СЛХУ» 1 шт. на сумму 7,9 тыс. рублей.  Исполнено 100%</t>
  </si>
  <si>
    <t>Эксплуатация пожарных водоемов и подъездов к источникам противопожарного водоснабжения предусмотрено 11 шт.        1. АУ «Балгазынское СЛХУ» 1 шт на сумму 1,3 тыс. рублей;
2. АУ «Бай-Хаакское СЛХУ» 1 шт. на сумму 1,3 тыс. рублей; 
3.  Барун-Хемчикский спец.филиал при АУ «Чаданское спец.ЛХУ» 1 шт на сумму 1,3 тыс. рублей;
4. АУ «Каа-Хемское СЛХУ» 2 шт на сумму 2,7 тыс. рублей; 
5. Кызылский спец.филиал при АУ «Туранское спец.ЛХУ» 1 шт. на сумму 7,9 тыс. рублей;
6. АУ «Тоджунское СЛХУ» 1 шт. на сумму 1,3 тыс. рублей;
7. АУ «Туранское СЛХУ» 1 шт. на сумму 1,3 тыс. рублей;
8. АУ «Тес-Хемское СЛХУ» 1 шт. на сумму 1,3 тыс. рублей;
9. АУ «Чаданское СЛХУ» 1 шт. на сумму 1,3 тыс. рублей;
10. АУ «Шагонарское СЛХУ» 1 шт. на сумму 1,3 тыс. рублей.  Исполнено 100%</t>
  </si>
  <si>
    <t>Проведены торги на приобретение 3 (трех) единиц автотранспортных средств высокой проходимости, необходимых для качественного осуществления федерального охотничьего надзора, по которым заключены государственные контракты с ООО «УАЗ ЦЕНТР» на 1592 тыс. рублей, ООО «Торговый дом «АБАКАНАВТОГАЗ» на 1160 тыс. рублей и с ООО «Автория» на 1520,5 тыс. рублей. Автотранспортные средства поставлены, государственные контракты исполнены в полном объеме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</si>
</sst>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_);_(* \(#,##0\);_(* &quot;-&quot;_);_(@_)"/>
    <numFmt numFmtId="165" formatCode="_(* #,##0.00_);_(* \(#,##0.00\);_(* &quot;-&quot;??_);_(@_)"/>
    <numFmt numFmtId="166" formatCode="0.0"/>
    <numFmt numFmtId="167" formatCode="#,##0.0\ _₽"/>
    <numFmt numFmtId="168" formatCode="#,##0.00\ _₽"/>
    <numFmt numFmtId="169" formatCode="#,##0.0"/>
  </numFmts>
  <fonts count="35" x14ac:knownFonts="1">
    <font>
      <sz val="10"/>
      <name val="Arial"/>
      <charset val="204"/>
    </font>
    <font>
      <sz val="11"/>
      <color theme="1"/>
      <name val="Calibri"/>
      <family val="2"/>
      <charset val="204"/>
      <scheme val="minor"/>
    </font>
    <font>
      <sz val="10"/>
      <name val="Arial"/>
      <family val="2"/>
      <charset val="204"/>
    </font>
    <font>
      <sz val="11"/>
      <color theme="1"/>
      <name val="Times New Roman"/>
      <family val="1"/>
      <charset val="204"/>
    </font>
    <font>
      <sz val="10"/>
      <color theme="1"/>
      <name val="Times New Roman"/>
      <family val="1"/>
      <charset val="204"/>
    </font>
    <font>
      <b/>
      <sz val="10"/>
      <color theme="1"/>
      <name val="Times New Roman"/>
      <family val="1"/>
      <charset val="204"/>
    </font>
    <font>
      <sz val="10"/>
      <color indexed="8"/>
      <name val="Times New Roman"/>
      <family val="1"/>
      <charset val="204"/>
    </font>
    <font>
      <sz val="10"/>
      <color rgb="FF000000"/>
      <name val="Times New Roman"/>
      <family val="1"/>
      <charset val="204"/>
    </font>
    <font>
      <b/>
      <sz val="10"/>
      <color rgb="FF0D0D0D"/>
      <name val="Times New Roman"/>
      <family val="1"/>
      <charset val="204"/>
    </font>
    <font>
      <b/>
      <sz val="10"/>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u/>
      <sz val="7.5"/>
      <color indexed="12"/>
      <name val="Arial Cyr"/>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Times New Roman"/>
      <family val="1"/>
      <charset val="204"/>
    </font>
    <font>
      <sz val="8"/>
      <name val="Times New Roman"/>
      <family val="1"/>
      <charset val="204"/>
    </font>
    <font>
      <b/>
      <sz val="11"/>
      <color theme="1"/>
      <name val="Times New Roman"/>
      <family val="1"/>
      <charset val="204"/>
    </font>
    <font>
      <b/>
      <sz val="11"/>
      <color theme="1"/>
      <name val="Calibri"/>
      <family val="2"/>
      <charset val="204"/>
      <scheme val="minor"/>
    </font>
    <font>
      <u/>
      <sz val="10"/>
      <color indexed="8"/>
      <name val="Times New Roman"/>
      <family val="1"/>
      <charset val="204"/>
    </font>
    <font>
      <sz val="8"/>
      <color theme="1"/>
      <name val="Calibri"/>
      <family val="2"/>
      <charset val="204"/>
      <scheme val="minor"/>
    </font>
  </fonts>
  <fills count="25">
    <fill>
      <patternFill patternType="none"/>
    </fill>
    <fill>
      <patternFill patternType="gray125"/>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55">
    <xf numFmtId="0" fontId="0" fillId="0" borderId="0"/>
    <xf numFmtId="0" fontId="1"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2" fillId="8" borderId="2" applyNumberFormat="0" applyAlignment="0" applyProtection="0"/>
    <xf numFmtId="0" fontId="13" fillId="2" borderId="3" applyNumberFormat="0" applyAlignment="0" applyProtection="0"/>
    <xf numFmtId="0" fontId="14" fillId="2" borderId="2" applyNumberFormat="0" applyAlignment="0" applyProtection="0"/>
    <xf numFmtId="0" fontId="15" fillId="0" borderId="0" applyNumberFormat="0" applyFill="0" applyBorder="0" applyAlignment="0" applyProtection="0">
      <alignment vertical="top"/>
      <protection locked="0"/>
    </xf>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21" borderId="8" applyNumberFormat="0" applyAlignment="0" applyProtection="0"/>
    <xf numFmtId="0" fontId="21" fillId="0" borderId="0" applyNumberFormat="0" applyFill="0" applyBorder="0" applyAlignment="0" applyProtection="0"/>
    <xf numFmtId="0" fontId="22" fillId="22" borderId="0" applyNumberFormat="0" applyBorder="0" applyAlignment="0" applyProtection="0"/>
    <xf numFmtId="0" fontId="2" fillId="0" borderId="0"/>
    <xf numFmtId="0" fontId="2" fillId="0" borderId="0"/>
    <xf numFmtId="0" fontId="10" fillId="0" borderId="0"/>
    <xf numFmtId="0" fontId="23" fillId="0" borderId="0"/>
    <xf numFmtId="0" fontId="2" fillId="0" borderId="0"/>
    <xf numFmtId="0" fontId="23" fillId="0" borderId="0"/>
    <xf numFmtId="0" fontId="23" fillId="0" borderId="0"/>
    <xf numFmtId="0" fontId="10" fillId="0" borderId="0"/>
    <xf numFmtId="0" fontId="2" fillId="0" borderId="0"/>
    <xf numFmtId="0" fontId="24" fillId="4" borderId="0" applyNumberFormat="0" applyBorder="0" applyAlignment="0" applyProtection="0"/>
    <xf numFmtId="0" fontId="25" fillId="0" borderId="0" applyNumberFormat="0" applyFill="0" applyBorder="0" applyAlignment="0" applyProtection="0"/>
    <xf numFmtId="0" fontId="10" fillId="23" borderId="9" applyNumberFormat="0" applyFont="0" applyAlignment="0" applyProtection="0"/>
    <xf numFmtId="0" fontId="26" fillId="0" borderId="10" applyNumberFormat="0" applyFill="0" applyAlignment="0" applyProtection="0"/>
    <xf numFmtId="0" fontId="27" fillId="0" borderId="0" applyNumberFormat="0" applyFill="0" applyBorder="0" applyAlignment="0" applyProtection="0"/>
    <xf numFmtId="164" fontId="23" fillId="0" borderId="0" applyFont="0" applyFill="0" applyBorder="0" applyAlignment="0" applyProtection="0"/>
    <xf numFmtId="165" fontId="23" fillId="0" borderId="0" applyFont="0" applyFill="0" applyBorder="0" applyAlignment="0" applyProtection="0"/>
    <xf numFmtId="0" fontId="28" fillId="5" borderId="0" applyNumberFormat="0" applyBorder="0" applyAlignment="0" applyProtection="0"/>
  </cellStyleXfs>
  <cellXfs count="39">
    <xf numFmtId="0" fontId="0" fillId="0" borderId="0" xfId="0"/>
    <xf numFmtId="0" fontId="1" fillId="0" borderId="0" xfId="1"/>
    <xf numFmtId="0" fontId="3" fillId="0" borderId="1" xfId="1" applyFont="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justify" vertical="top" wrapText="1"/>
    </xf>
    <xf numFmtId="0" fontId="29" fillId="0" borderId="1" xfId="0" applyFont="1" applyBorder="1" applyAlignment="1">
      <alignment vertical="top" wrapText="1"/>
    </xf>
    <xf numFmtId="0" fontId="5" fillId="0" borderId="1" xfId="1" applyFont="1" applyBorder="1" applyAlignment="1">
      <alignment horizontal="justify" vertical="top" wrapText="1"/>
    </xf>
    <xf numFmtId="0" fontId="4" fillId="0" borderId="1" xfId="1" applyFont="1" applyBorder="1" applyAlignment="1">
      <alignment vertical="top" wrapText="1"/>
    </xf>
    <xf numFmtId="0" fontId="8" fillId="0" borderId="1" xfId="1" applyFont="1" applyBorder="1" applyAlignment="1">
      <alignment vertical="top" wrapText="1"/>
    </xf>
    <xf numFmtId="0" fontId="5" fillId="0" borderId="1" xfId="1" applyFont="1" applyBorder="1" applyAlignment="1">
      <alignment vertical="top" wrapText="1"/>
    </xf>
    <xf numFmtId="0" fontId="1" fillId="0" borderId="0" xfId="1" applyAlignment="1">
      <alignment vertical="top"/>
    </xf>
    <xf numFmtId="0" fontId="4" fillId="0" borderId="1" xfId="1" applyFont="1" applyBorder="1" applyAlignment="1">
      <alignment horizontal="center" vertical="top" wrapText="1"/>
    </xf>
    <xf numFmtId="0" fontId="30" fillId="0" borderId="0" xfId="0" applyFont="1" applyAlignment="1">
      <alignment horizontal="left" vertical="top"/>
    </xf>
    <xf numFmtId="0" fontId="1" fillId="0" borderId="0" xfId="1" applyAlignment="1">
      <alignment horizontal="left" vertical="top"/>
    </xf>
    <xf numFmtId="0" fontId="4" fillId="0" borderId="1" xfId="1" applyFont="1" applyBorder="1" applyAlignment="1">
      <alignment horizontal="left" vertical="top" wrapText="1"/>
    </xf>
    <xf numFmtId="166" fontId="1" fillId="0" borderId="0" xfId="1" applyNumberFormat="1"/>
    <xf numFmtId="0" fontId="5" fillId="0" borderId="1" xfId="1" applyFont="1" applyBorder="1" applyAlignment="1">
      <alignment horizontal="left" vertical="top" wrapText="1"/>
    </xf>
    <xf numFmtId="0" fontId="32" fillId="0" borderId="0" xfId="1" applyFont="1"/>
    <xf numFmtId="0" fontId="4" fillId="24" borderId="1" xfId="1" applyFont="1" applyFill="1" applyBorder="1" applyAlignment="1">
      <alignment vertical="top" wrapText="1"/>
    </xf>
    <xf numFmtId="0" fontId="4" fillId="24" borderId="1" xfId="1" applyFont="1" applyFill="1" applyBorder="1" applyAlignment="1">
      <alignment horizontal="left" vertical="top" wrapText="1"/>
    </xf>
    <xf numFmtId="0" fontId="1" fillId="24" borderId="0" xfId="1" applyFill="1"/>
    <xf numFmtId="0" fontId="7" fillId="24" borderId="1" xfId="1" applyFont="1" applyFill="1" applyBorder="1" applyAlignment="1">
      <alignment vertical="top" wrapText="1"/>
    </xf>
    <xf numFmtId="0" fontId="4" fillId="24" borderId="1" xfId="1" applyFont="1" applyFill="1" applyBorder="1" applyAlignment="1">
      <alignment vertical="center" wrapText="1"/>
    </xf>
    <xf numFmtId="0" fontId="5" fillId="24" borderId="1" xfId="1" applyFont="1" applyFill="1" applyBorder="1" applyAlignment="1">
      <alignment vertical="top" wrapText="1"/>
    </xf>
    <xf numFmtId="0" fontId="4" fillId="24" borderId="1" xfId="1" applyFont="1" applyFill="1" applyBorder="1" applyAlignment="1">
      <alignment horizontal="justify" vertical="top" wrapText="1"/>
    </xf>
    <xf numFmtId="167" fontId="5" fillId="0" borderId="1" xfId="1" applyNumberFormat="1" applyFont="1" applyBorder="1" applyAlignment="1">
      <alignment horizontal="center" vertical="center" wrapText="1"/>
    </xf>
    <xf numFmtId="167" fontId="4" fillId="0" borderId="1" xfId="1" applyNumberFormat="1" applyFont="1" applyBorder="1" applyAlignment="1">
      <alignment horizontal="center" vertical="center" wrapText="1"/>
    </xf>
    <xf numFmtId="167" fontId="7" fillId="0" borderId="1" xfId="1" applyNumberFormat="1" applyFont="1" applyBorder="1" applyAlignment="1">
      <alignment horizontal="center" vertical="center" wrapText="1"/>
    </xf>
    <xf numFmtId="167" fontId="4" fillId="24" borderId="1" xfId="1" applyNumberFormat="1" applyFont="1" applyFill="1" applyBorder="1" applyAlignment="1">
      <alignment horizontal="center" vertical="center" wrapText="1"/>
    </xf>
    <xf numFmtId="167" fontId="5" fillId="24" borderId="1" xfId="1" applyNumberFormat="1" applyFont="1" applyFill="1" applyBorder="1" applyAlignment="1">
      <alignment horizontal="center" vertical="center" wrapText="1"/>
    </xf>
    <xf numFmtId="167" fontId="1" fillId="0" borderId="0" xfId="1" applyNumberFormat="1"/>
    <xf numFmtId="168" fontId="7" fillId="0" borderId="1" xfId="1" applyNumberFormat="1" applyFont="1" applyBorder="1" applyAlignment="1">
      <alignment horizontal="center" vertical="center" wrapText="1"/>
    </xf>
    <xf numFmtId="0" fontId="29" fillId="0" borderId="1" xfId="0" applyFont="1" applyBorder="1"/>
    <xf numFmtId="0" fontId="31" fillId="0" borderId="0" xfId="1" applyFont="1" applyAlignment="1">
      <alignment horizontal="center" vertical="top" wrapText="1"/>
    </xf>
    <xf numFmtId="0" fontId="31" fillId="0" borderId="0" xfId="1" applyFont="1" applyAlignment="1">
      <alignment horizontal="center" vertical="top"/>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169" fontId="1" fillId="0" borderId="0" xfId="1" applyNumberFormat="1"/>
    <xf numFmtId="167" fontId="34" fillId="0" borderId="0" xfId="1" applyNumberFormat="1" applyFont="1"/>
  </cellXfs>
  <cellStyles count="55">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Гиперссылка_Агинский БАО_1-Subvencii_0407" xfId="29"/>
    <cellStyle name="Заголовок 1 2" xfId="30"/>
    <cellStyle name="Заголовок 2 2" xfId="31"/>
    <cellStyle name="Заголовок 3 2" xfId="32"/>
    <cellStyle name="Заголовок 4 2" xfId="33"/>
    <cellStyle name="Итог 2" xfId="34"/>
    <cellStyle name="Контрольная ячейка 2" xfId="35"/>
    <cellStyle name="Название 2" xfId="36"/>
    <cellStyle name="Нейтральный 2" xfId="37"/>
    <cellStyle name="Обычный" xfId="0" builtinId="0"/>
    <cellStyle name="Обычный 2" xfId="1"/>
    <cellStyle name="Обычный 2 2" xfId="38"/>
    <cellStyle name="Обычный 2 2 2" xfId="39"/>
    <cellStyle name="Обычный 2 3" xfId="40"/>
    <cellStyle name="Обычный 2 4" xfId="41"/>
    <cellStyle name="Обычный 2_1-Subvencii" xfId="42"/>
    <cellStyle name="Обычный 3" xfId="43"/>
    <cellStyle name="Обычный 3 2" xfId="44"/>
    <cellStyle name="Обычный 4" xfId="45"/>
    <cellStyle name="Обычный 5" xfId="46"/>
    <cellStyle name="Плохой 2" xfId="47"/>
    <cellStyle name="Пояснение 2" xfId="48"/>
    <cellStyle name="Примечание 2" xfId="49"/>
    <cellStyle name="Связанная ячейка 2" xfId="50"/>
    <cellStyle name="Текст предупреждения 2" xfId="51"/>
    <cellStyle name="Тысячи [0]_sl100" xfId="52"/>
    <cellStyle name="Тысячи_sl100" xfId="53"/>
    <cellStyle name="Хороший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tabSelected="1" workbookViewId="0">
      <pane xSplit="1" ySplit="11" topLeftCell="B72" activePane="bottomRight" state="frozen"/>
      <selection pane="topRight" activeCell="B1" sqref="B1"/>
      <selection pane="bottomLeft" activeCell="A13" sqref="A13"/>
      <selection pane="bottomRight" activeCell="E72" sqref="E72"/>
    </sheetView>
  </sheetViews>
  <sheetFormatPr defaultRowHeight="15" x14ac:dyDescent="0.25"/>
  <cols>
    <col min="1" max="1" width="32.42578125" style="10" customWidth="1"/>
    <col min="2" max="2" width="11.140625" style="1" customWidth="1"/>
    <col min="3" max="3" width="11.140625" style="1" bestFit="1" customWidth="1"/>
    <col min="4" max="4" width="12" style="1" customWidth="1"/>
    <col min="5" max="5" width="11.140625" style="1" bestFit="1" customWidth="1"/>
    <col min="6" max="6" width="8.7109375" style="1" customWidth="1"/>
    <col min="7" max="7" width="12" style="1" customWidth="1"/>
    <col min="8" max="8" width="11.140625" style="1" customWidth="1"/>
    <col min="9" max="9" width="9.85546875" style="1" customWidth="1"/>
    <col min="10" max="10" width="8.5703125" style="1" customWidth="1"/>
    <col min="11" max="11" width="7.7109375" style="1" customWidth="1"/>
    <col min="12" max="12" width="8.28515625" style="1" customWidth="1"/>
    <col min="13" max="13" width="9" style="1" customWidth="1"/>
    <col min="14" max="14" width="50.140625" style="13" customWidth="1"/>
    <col min="15" max="240" width="9.140625" style="1"/>
    <col min="241" max="241" width="25.28515625" style="1" customWidth="1"/>
    <col min="242" max="248" width="9.140625" style="1"/>
    <col min="249" max="249" width="9.85546875" style="1" customWidth="1"/>
    <col min="250" max="253" width="9.140625" style="1"/>
    <col min="254" max="254" width="11.140625" style="1" customWidth="1"/>
    <col min="255" max="496" width="9.140625" style="1"/>
    <col min="497" max="497" width="25.28515625" style="1" customWidth="1"/>
    <col min="498" max="504" width="9.140625" style="1"/>
    <col min="505" max="505" width="9.85546875" style="1" customWidth="1"/>
    <col min="506" max="509" width="9.140625" style="1"/>
    <col min="510" max="510" width="11.140625" style="1" customWidth="1"/>
    <col min="511" max="752" width="9.140625" style="1"/>
    <col min="753" max="753" width="25.28515625" style="1" customWidth="1"/>
    <col min="754" max="760" width="9.140625" style="1"/>
    <col min="761" max="761" width="9.85546875" style="1" customWidth="1"/>
    <col min="762" max="765" width="9.140625" style="1"/>
    <col min="766" max="766" width="11.140625" style="1" customWidth="1"/>
    <col min="767" max="1008" width="9.140625" style="1"/>
    <col min="1009" max="1009" width="25.28515625" style="1" customWidth="1"/>
    <col min="1010" max="1016" width="9.140625" style="1"/>
    <col min="1017" max="1017" width="9.85546875" style="1" customWidth="1"/>
    <col min="1018" max="1021" width="9.140625" style="1"/>
    <col min="1022" max="1022" width="11.140625" style="1" customWidth="1"/>
    <col min="1023" max="1264" width="9.140625" style="1"/>
    <col min="1265" max="1265" width="25.28515625" style="1" customWidth="1"/>
    <col min="1266" max="1272" width="9.140625" style="1"/>
    <col min="1273" max="1273" width="9.85546875" style="1" customWidth="1"/>
    <col min="1274" max="1277" width="9.140625" style="1"/>
    <col min="1278" max="1278" width="11.140625" style="1" customWidth="1"/>
    <col min="1279" max="1520" width="9.140625" style="1"/>
    <col min="1521" max="1521" width="25.28515625" style="1" customWidth="1"/>
    <col min="1522" max="1528" width="9.140625" style="1"/>
    <col min="1529" max="1529" width="9.85546875" style="1" customWidth="1"/>
    <col min="1530" max="1533" width="9.140625" style="1"/>
    <col min="1534" max="1534" width="11.140625" style="1" customWidth="1"/>
    <col min="1535" max="1776" width="9.140625" style="1"/>
    <col min="1777" max="1777" width="25.28515625" style="1" customWidth="1"/>
    <col min="1778" max="1784" width="9.140625" style="1"/>
    <col min="1785" max="1785" width="9.85546875" style="1" customWidth="1"/>
    <col min="1786" max="1789" width="9.140625" style="1"/>
    <col min="1790" max="1790" width="11.140625" style="1" customWidth="1"/>
    <col min="1791" max="2032" width="9.140625" style="1"/>
    <col min="2033" max="2033" width="25.28515625" style="1" customWidth="1"/>
    <col min="2034" max="2040" width="9.140625" style="1"/>
    <col min="2041" max="2041" width="9.85546875" style="1" customWidth="1"/>
    <col min="2042" max="2045" width="9.140625" style="1"/>
    <col min="2046" max="2046" width="11.140625" style="1" customWidth="1"/>
    <col min="2047" max="2288" width="9.140625" style="1"/>
    <col min="2289" max="2289" width="25.28515625" style="1" customWidth="1"/>
    <col min="2290" max="2296" width="9.140625" style="1"/>
    <col min="2297" max="2297" width="9.85546875" style="1" customWidth="1"/>
    <col min="2298" max="2301" width="9.140625" style="1"/>
    <col min="2302" max="2302" width="11.140625" style="1" customWidth="1"/>
    <col min="2303" max="2544" width="9.140625" style="1"/>
    <col min="2545" max="2545" width="25.28515625" style="1" customWidth="1"/>
    <col min="2546" max="2552" width="9.140625" style="1"/>
    <col min="2553" max="2553" width="9.85546875" style="1" customWidth="1"/>
    <col min="2554" max="2557" width="9.140625" style="1"/>
    <col min="2558" max="2558" width="11.140625" style="1" customWidth="1"/>
    <col min="2559" max="2800" width="9.140625" style="1"/>
    <col min="2801" max="2801" width="25.28515625" style="1" customWidth="1"/>
    <col min="2802" max="2808" width="9.140625" style="1"/>
    <col min="2809" max="2809" width="9.85546875" style="1" customWidth="1"/>
    <col min="2810" max="2813" width="9.140625" style="1"/>
    <col min="2814" max="2814" width="11.140625" style="1" customWidth="1"/>
    <col min="2815" max="3056" width="9.140625" style="1"/>
    <col min="3057" max="3057" width="25.28515625" style="1" customWidth="1"/>
    <col min="3058" max="3064" width="9.140625" style="1"/>
    <col min="3065" max="3065" width="9.85546875" style="1" customWidth="1"/>
    <col min="3066" max="3069" width="9.140625" style="1"/>
    <col min="3070" max="3070" width="11.140625" style="1" customWidth="1"/>
    <col min="3071" max="3312" width="9.140625" style="1"/>
    <col min="3313" max="3313" width="25.28515625" style="1" customWidth="1"/>
    <col min="3314" max="3320" width="9.140625" style="1"/>
    <col min="3321" max="3321" width="9.85546875" style="1" customWidth="1"/>
    <col min="3322" max="3325" width="9.140625" style="1"/>
    <col min="3326" max="3326" width="11.140625" style="1" customWidth="1"/>
    <col min="3327" max="3568" width="9.140625" style="1"/>
    <col min="3569" max="3569" width="25.28515625" style="1" customWidth="1"/>
    <col min="3570" max="3576" width="9.140625" style="1"/>
    <col min="3577" max="3577" width="9.85546875" style="1" customWidth="1"/>
    <col min="3578" max="3581" width="9.140625" style="1"/>
    <col min="3582" max="3582" width="11.140625" style="1" customWidth="1"/>
    <col min="3583" max="3824" width="9.140625" style="1"/>
    <col min="3825" max="3825" width="25.28515625" style="1" customWidth="1"/>
    <col min="3826" max="3832" width="9.140625" style="1"/>
    <col min="3833" max="3833" width="9.85546875" style="1" customWidth="1"/>
    <col min="3834" max="3837" width="9.140625" style="1"/>
    <col min="3838" max="3838" width="11.140625" style="1" customWidth="1"/>
    <col min="3839" max="4080" width="9.140625" style="1"/>
    <col min="4081" max="4081" width="25.28515625" style="1" customWidth="1"/>
    <col min="4082" max="4088" width="9.140625" style="1"/>
    <col min="4089" max="4089" width="9.85546875" style="1" customWidth="1"/>
    <col min="4090" max="4093" width="9.140625" style="1"/>
    <col min="4094" max="4094" width="11.140625" style="1" customWidth="1"/>
    <col min="4095" max="4336" width="9.140625" style="1"/>
    <col min="4337" max="4337" width="25.28515625" style="1" customWidth="1"/>
    <col min="4338" max="4344" width="9.140625" style="1"/>
    <col min="4345" max="4345" width="9.85546875" style="1" customWidth="1"/>
    <col min="4346" max="4349" width="9.140625" style="1"/>
    <col min="4350" max="4350" width="11.140625" style="1" customWidth="1"/>
    <col min="4351" max="4592" width="9.140625" style="1"/>
    <col min="4593" max="4593" width="25.28515625" style="1" customWidth="1"/>
    <col min="4594" max="4600" width="9.140625" style="1"/>
    <col min="4601" max="4601" width="9.85546875" style="1" customWidth="1"/>
    <col min="4602" max="4605" width="9.140625" style="1"/>
    <col min="4606" max="4606" width="11.140625" style="1" customWidth="1"/>
    <col min="4607" max="4848" width="9.140625" style="1"/>
    <col min="4849" max="4849" width="25.28515625" style="1" customWidth="1"/>
    <col min="4850" max="4856" width="9.140625" style="1"/>
    <col min="4857" max="4857" width="9.85546875" style="1" customWidth="1"/>
    <col min="4858" max="4861" width="9.140625" style="1"/>
    <col min="4862" max="4862" width="11.140625" style="1" customWidth="1"/>
    <col min="4863" max="5104" width="9.140625" style="1"/>
    <col min="5105" max="5105" width="25.28515625" style="1" customWidth="1"/>
    <col min="5106" max="5112" width="9.140625" style="1"/>
    <col min="5113" max="5113" width="9.85546875" style="1" customWidth="1"/>
    <col min="5114" max="5117" width="9.140625" style="1"/>
    <col min="5118" max="5118" width="11.140625" style="1" customWidth="1"/>
    <col min="5119" max="5360" width="9.140625" style="1"/>
    <col min="5361" max="5361" width="25.28515625" style="1" customWidth="1"/>
    <col min="5362" max="5368" width="9.140625" style="1"/>
    <col min="5369" max="5369" width="9.85546875" style="1" customWidth="1"/>
    <col min="5370" max="5373" width="9.140625" style="1"/>
    <col min="5374" max="5374" width="11.140625" style="1" customWidth="1"/>
    <col min="5375" max="5616" width="9.140625" style="1"/>
    <col min="5617" max="5617" width="25.28515625" style="1" customWidth="1"/>
    <col min="5618" max="5624" width="9.140625" style="1"/>
    <col min="5625" max="5625" width="9.85546875" style="1" customWidth="1"/>
    <col min="5626" max="5629" width="9.140625" style="1"/>
    <col min="5630" max="5630" width="11.140625" style="1" customWidth="1"/>
    <col min="5631" max="5872" width="9.140625" style="1"/>
    <col min="5873" max="5873" width="25.28515625" style="1" customWidth="1"/>
    <col min="5874" max="5880" width="9.140625" style="1"/>
    <col min="5881" max="5881" width="9.85546875" style="1" customWidth="1"/>
    <col min="5882" max="5885" width="9.140625" style="1"/>
    <col min="5886" max="5886" width="11.140625" style="1" customWidth="1"/>
    <col min="5887" max="6128" width="9.140625" style="1"/>
    <col min="6129" max="6129" width="25.28515625" style="1" customWidth="1"/>
    <col min="6130" max="6136" width="9.140625" style="1"/>
    <col min="6137" max="6137" width="9.85546875" style="1" customWidth="1"/>
    <col min="6138" max="6141" width="9.140625" style="1"/>
    <col min="6142" max="6142" width="11.140625" style="1" customWidth="1"/>
    <col min="6143" max="6384" width="9.140625" style="1"/>
    <col min="6385" max="6385" width="25.28515625" style="1" customWidth="1"/>
    <col min="6386" max="6392" width="9.140625" style="1"/>
    <col min="6393" max="6393" width="9.85546875" style="1" customWidth="1"/>
    <col min="6394" max="6397" width="9.140625" style="1"/>
    <col min="6398" max="6398" width="11.140625" style="1" customWidth="1"/>
    <col min="6399" max="6640" width="9.140625" style="1"/>
    <col min="6641" max="6641" width="25.28515625" style="1" customWidth="1"/>
    <col min="6642" max="6648" width="9.140625" style="1"/>
    <col min="6649" max="6649" width="9.85546875" style="1" customWidth="1"/>
    <col min="6650" max="6653" width="9.140625" style="1"/>
    <col min="6654" max="6654" width="11.140625" style="1" customWidth="1"/>
    <col min="6655" max="6896" width="9.140625" style="1"/>
    <col min="6897" max="6897" width="25.28515625" style="1" customWidth="1"/>
    <col min="6898" max="6904" width="9.140625" style="1"/>
    <col min="6905" max="6905" width="9.85546875" style="1" customWidth="1"/>
    <col min="6906" max="6909" width="9.140625" style="1"/>
    <col min="6910" max="6910" width="11.140625" style="1" customWidth="1"/>
    <col min="6911" max="7152" width="9.140625" style="1"/>
    <col min="7153" max="7153" width="25.28515625" style="1" customWidth="1"/>
    <col min="7154" max="7160" width="9.140625" style="1"/>
    <col min="7161" max="7161" width="9.85546875" style="1" customWidth="1"/>
    <col min="7162" max="7165" width="9.140625" style="1"/>
    <col min="7166" max="7166" width="11.140625" style="1" customWidth="1"/>
    <col min="7167" max="7408" width="9.140625" style="1"/>
    <col min="7409" max="7409" width="25.28515625" style="1" customWidth="1"/>
    <col min="7410" max="7416" width="9.140625" style="1"/>
    <col min="7417" max="7417" width="9.85546875" style="1" customWidth="1"/>
    <col min="7418" max="7421" width="9.140625" style="1"/>
    <col min="7422" max="7422" width="11.140625" style="1" customWidth="1"/>
    <col min="7423" max="7664" width="9.140625" style="1"/>
    <col min="7665" max="7665" width="25.28515625" style="1" customWidth="1"/>
    <col min="7666" max="7672" width="9.140625" style="1"/>
    <col min="7673" max="7673" width="9.85546875" style="1" customWidth="1"/>
    <col min="7674" max="7677" width="9.140625" style="1"/>
    <col min="7678" max="7678" width="11.140625" style="1" customWidth="1"/>
    <col min="7679" max="7920" width="9.140625" style="1"/>
    <col min="7921" max="7921" width="25.28515625" style="1" customWidth="1"/>
    <col min="7922" max="7928" width="9.140625" style="1"/>
    <col min="7929" max="7929" width="9.85546875" style="1" customWidth="1"/>
    <col min="7930" max="7933" width="9.140625" style="1"/>
    <col min="7934" max="7934" width="11.140625" style="1" customWidth="1"/>
    <col min="7935" max="8176" width="9.140625" style="1"/>
    <col min="8177" max="8177" width="25.28515625" style="1" customWidth="1"/>
    <col min="8178" max="8184" width="9.140625" style="1"/>
    <col min="8185" max="8185" width="9.85546875" style="1" customWidth="1"/>
    <col min="8186" max="8189" width="9.140625" style="1"/>
    <col min="8190" max="8190" width="11.140625" style="1" customWidth="1"/>
    <col min="8191" max="8432" width="9.140625" style="1"/>
    <col min="8433" max="8433" width="25.28515625" style="1" customWidth="1"/>
    <col min="8434" max="8440" width="9.140625" style="1"/>
    <col min="8441" max="8441" width="9.85546875" style="1" customWidth="1"/>
    <col min="8442" max="8445" width="9.140625" style="1"/>
    <col min="8446" max="8446" width="11.140625" style="1" customWidth="1"/>
    <col min="8447" max="8688" width="9.140625" style="1"/>
    <col min="8689" max="8689" width="25.28515625" style="1" customWidth="1"/>
    <col min="8690" max="8696" width="9.140625" style="1"/>
    <col min="8697" max="8697" width="9.85546875" style="1" customWidth="1"/>
    <col min="8698" max="8701" width="9.140625" style="1"/>
    <col min="8702" max="8702" width="11.140625" style="1" customWidth="1"/>
    <col min="8703" max="8944" width="9.140625" style="1"/>
    <col min="8945" max="8945" width="25.28515625" style="1" customWidth="1"/>
    <col min="8946" max="8952" width="9.140625" style="1"/>
    <col min="8953" max="8953" width="9.85546875" style="1" customWidth="1"/>
    <col min="8954" max="8957" width="9.140625" style="1"/>
    <col min="8958" max="8958" width="11.140625" style="1" customWidth="1"/>
    <col min="8959" max="9200" width="9.140625" style="1"/>
    <col min="9201" max="9201" width="25.28515625" style="1" customWidth="1"/>
    <col min="9202" max="9208" width="9.140625" style="1"/>
    <col min="9209" max="9209" width="9.85546875" style="1" customWidth="1"/>
    <col min="9210" max="9213" width="9.140625" style="1"/>
    <col min="9214" max="9214" width="11.140625" style="1" customWidth="1"/>
    <col min="9215" max="9456" width="9.140625" style="1"/>
    <col min="9457" max="9457" width="25.28515625" style="1" customWidth="1"/>
    <col min="9458" max="9464" width="9.140625" style="1"/>
    <col min="9465" max="9465" width="9.85546875" style="1" customWidth="1"/>
    <col min="9466" max="9469" width="9.140625" style="1"/>
    <col min="9470" max="9470" width="11.140625" style="1" customWidth="1"/>
    <col min="9471" max="9712" width="9.140625" style="1"/>
    <col min="9713" max="9713" width="25.28515625" style="1" customWidth="1"/>
    <col min="9714" max="9720" width="9.140625" style="1"/>
    <col min="9721" max="9721" width="9.85546875" style="1" customWidth="1"/>
    <col min="9722" max="9725" width="9.140625" style="1"/>
    <col min="9726" max="9726" width="11.140625" style="1" customWidth="1"/>
    <col min="9727" max="9968" width="9.140625" style="1"/>
    <col min="9969" max="9969" width="25.28515625" style="1" customWidth="1"/>
    <col min="9970" max="9976" width="9.140625" style="1"/>
    <col min="9977" max="9977" width="9.85546875" style="1" customWidth="1"/>
    <col min="9978" max="9981" width="9.140625" style="1"/>
    <col min="9982" max="9982" width="11.140625" style="1" customWidth="1"/>
    <col min="9983" max="10224" width="9.140625" style="1"/>
    <col min="10225" max="10225" width="25.28515625" style="1" customWidth="1"/>
    <col min="10226" max="10232" width="9.140625" style="1"/>
    <col min="10233" max="10233" width="9.85546875" style="1" customWidth="1"/>
    <col min="10234" max="10237" width="9.140625" style="1"/>
    <col min="10238" max="10238" width="11.140625" style="1" customWidth="1"/>
    <col min="10239" max="10480" width="9.140625" style="1"/>
    <col min="10481" max="10481" width="25.28515625" style="1" customWidth="1"/>
    <col min="10482" max="10488" width="9.140625" style="1"/>
    <col min="10489" max="10489" width="9.85546875" style="1" customWidth="1"/>
    <col min="10490" max="10493" width="9.140625" style="1"/>
    <col min="10494" max="10494" width="11.140625" style="1" customWidth="1"/>
    <col min="10495" max="10736" width="9.140625" style="1"/>
    <col min="10737" max="10737" width="25.28515625" style="1" customWidth="1"/>
    <col min="10738" max="10744" width="9.140625" style="1"/>
    <col min="10745" max="10745" width="9.85546875" style="1" customWidth="1"/>
    <col min="10746" max="10749" width="9.140625" style="1"/>
    <col min="10750" max="10750" width="11.140625" style="1" customWidth="1"/>
    <col min="10751" max="10992" width="9.140625" style="1"/>
    <col min="10993" max="10993" width="25.28515625" style="1" customWidth="1"/>
    <col min="10994" max="11000" width="9.140625" style="1"/>
    <col min="11001" max="11001" width="9.85546875" style="1" customWidth="1"/>
    <col min="11002" max="11005" width="9.140625" style="1"/>
    <col min="11006" max="11006" width="11.140625" style="1" customWidth="1"/>
    <col min="11007" max="11248" width="9.140625" style="1"/>
    <col min="11249" max="11249" width="25.28515625" style="1" customWidth="1"/>
    <col min="11250" max="11256" width="9.140625" style="1"/>
    <col min="11257" max="11257" width="9.85546875" style="1" customWidth="1"/>
    <col min="11258" max="11261" width="9.140625" style="1"/>
    <col min="11262" max="11262" width="11.140625" style="1" customWidth="1"/>
    <col min="11263" max="11504" width="9.140625" style="1"/>
    <col min="11505" max="11505" width="25.28515625" style="1" customWidth="1"/>
    <col min="11506" max="11512" width="9.140625" style="1"/>
    <col min="11513" max="11513" width="9.85546875" style="1" customWidth="1"/>
    <col min="11514" max="11517" width="9.140625" style="1"/>
    <col min="11518" max="11518" width="11.140625" style="1" customWidth="1"/>
    <col min="11519" max="11760" width="9.140625" style="1"/>
    <col min="11761" max="11761" width="25.28515625" style="1" customWidth="1"/>
    <col min="11762" max="11768" width="9.140625" style="1"/>
    <col min="11769" max="11769" width="9.85546875" style="1" customWidth="1"/>
    <col min="11770" max="11773" width="9.140625" style="1"/>
    <col min="11774" max="11774" width="11.140625" style="1" customWidth="1"/>
    <col min="11775" max="12016" width="9.140625" style="1"/>
    <col min="12017" max="12017" width="25.28515625" style="1" customWidth="1"/>
    <col min="12018" max="12024" width="9.140625" style="1"/>
    <col min="12025" max="12025" width="9.85546875" style="1" customWidth="1"/>
    <col min="12026" max="12029" width="9.140625" style="1"/>
    <col min="12030" max="12030" width="11.140625" style="1" customWidth="1"/>
    <col min="12031" max="12272" width="9.140625" style="1"/>
    <col min="12273" max="12273" width="25.28515625" style="1" customWidth="1"/>
    <col min="12274" max="12280" width="9.140625" style="1"/>
    <col min="12281" max="12281" width="9.85546875" style="1" customWidth="1"/>
    <col min="12282" max="12285" width="9.140625" style="1"/>
    <col min="12286" max="12286" width="11.140625" style="1" customWidth="1"/>
    <col min="12287" max="12528" width="9.140625" style="1"/>
    <col min="12529" max="12529" width="25.28515625" style="1" customWidth="1"/>
    <col min="12530" max="12536" width="9.140625" style="1"/>
    <col min="12537" max="12537" width="9.85546875" style="1" customWidth="1"/>
    <col min="12538" max="12541" width="9.140625" style="1"/>
    <col min="12542" max="12542" width="11.140625" style="1" customWidth="1"/>
    <col min="12543" max="12784" width="9.140625" style="1"/>
    <col min="12785" max="12785" width="25.28515625" style="1" customWidth="1"/>
    <col min="12786" max="12792" width="9.140625" style="1"/>
    <col min="12793" max="12793" width="9.85546875" style="1" customWidth="1"/>
    <col min="12794" max="12797" width="9.140625" style="1"/>
    <col min="12798" max="12798" width="11.140625" style="1" customWidth="1"/>
    <col min="12799" max="13040" width="9.140625" style="1"/>
    <col min="13041" max="13041" width="25.28515625" style="1" customWidth="1"/>
    <col min="13042" max="13048" width="9.140625" style="1"/>
    <col min="13049" max="13049" width="9.85546875" style="1" customWidth="1"/>
    <col min="13050" max="13053" width="9.140625" style="1"/>
    <col min="13054" max="13054" width="11.140625" style="1" customWidth="1"/>
    <col min="13055" max="13296" width="9.140625" style="1"/>
    <col min="13297" max="13297" width="25.28515625" style="1" customWidth="1"/>
    <col min="13298" max="13304" width="9.140625" style="1"/>
    <col min="13305" max="13305" width="9.85546875" style="1" customWidth="1"/>
    <col min="13306" max="13309" width="9.140625" style="1"/>
    <col min="13310" max="13310" width="11.140625" style="1" customWidth="1"/>
    <col min="13311" max="13552" width="9.140625" style="1"/>
    <col min="13553" max="13553" width="25.28515625" style="1" customWidth="1"/>
    <col min="13554" max="13560" width="9.140625" style="1"/>
    <col min="13561" max="13561" width="9.85546875" style="1" customWidth="1"/>
    <col min="13562" max="13565" width="9.140625" style="1"/>
    <col min="13566" max="13566" width="11.140625" style="1" customWidth="1"/>
    <col min="13567" max="13808" width="9.140625" style="1"/>
    <col min="13809" max="13809" width="25.28515625" style="1" customWidth="1"/>
    <col min="13810" max="13816" width="9.140625" style="1"/>
    <col min="13817" max="13817" width="9.85546875" style="1" customWidth="1"/>
    <col min="13818" max="13821" width="9.140625" style="1"/>
    <col min="13822" max="13822" width="11.140625" style="1" customWidth="1"/>
    <col min="13823" max="14064" width="9.140625" style="1"/>
    <col min="14065" max="14065" width="25.28515625" style="1" customWidth="1"/>
    <col min="14066" max="14072" width="9.140625" style="1"/>
    <col min="14073" max="14073" width="9.85546875" style="1" customWidth="1"/>
    <col min="14074" max="14077" width="9.140625" style="1"/>
    <col min="14078" max="14078" width="11.140625" style="1" customWidth="1"/>
    <col min="14079" max="14320" width="9.140625" style="1"/>
    <col min="14321" max="14321" width="25.28515625" style="1" customWidth="1"/>
    <col min="14322" max="14328" width="9.140625" style="1"/>
    <col min="14329" max="14329" width="9.85546875" style="1" customWidth="1"/>
    <col min="14330" max="14333" width="9.140625" style="1"/>
    <col min="14334" max="14334" width="11.140625" style="1" customWidth="1"/>
    <col min="14335" max="14576" width="9.140625" style="1"/>
    <col min="14577" max="14577" width="25.28515625" style="1" customWidth="1"/>
    <col min="14578" max="14584" width="9.140625" style="1"/>
    <col min="14585" max="14585" width="9.85546875" style="1" customWidth="1"/>
    <col min="14586" max="14589" width="9.140625" style="1"/>
    <col min="14590" max="14590" width="11.140625" style="1" customWidth="1"/>
    <col min="14591" max="14832" width="9.140625" style="1"/>
    <col min="14833" max="14833" width="25.28515625" style="1" customWidth="1"/>
    <col min="14834" max="14840" width="9.140625" style="1"/>
    <col min="14841" max="14841" width="9.85546875" style="1" customWidth="1"/>
    <col min="14842" max="14845" width="9.140625" style="1"/>
    <col min="14846" max="14846" width="11.140625" style="1" customWidth="1"/>
    <col min="14847" max="15088" width="9.140625" style="1"/>
    <col min="15089" max="15089" width="25.28515625" style="1" customWidth="1"/>
    <col min="15090" max="15096" width="9.140625" style="1"/>
    <col min="15097" max="15097" width="9.85546875" style="1" customWidth="1"/>
    <col min="15098" max="15101" width="9.140625" style="1"/>
    <col min="15102" max="15102" width="11.140625" style="1" customWidth="1"/>
    <col min="15103" max="15344" width="9.140625" style="1"/>
    <col min="15345" max="15345" width="25.28515625" style="1" customWidth="1"/>
    <col min="15346" max="15352" width="9.140625" style="1"/>
    <col min="15353" max="15353" width="9.85546875" style="1" customWidth="1"/>
    <col min="15354" max="15357" width="9.140625" style="1"/>
    <col min="15358" max="15358" width="11.140625" style="1" customWidth="1"/>
    <col min="15359" max="15600" width="9.140625" style="1"/>
    <col min="15601" max="15601" width="25.28515625" style="1" customWidth="1"/>
    <col min="15602" max="15608" width="9.140625" style="1"/>
    <col min="15609" max="15609" width="9.85546875" style="1" customWidth="1"/>
    <col min="15610" max="15613" width="9.140625" style="1"/>
    <col min="15614" max="15614" width="11.140625" style="1" customWidth="1"/>
    <col min="15615" max="15856" width="9.140625" style="1"/>
    <col min="15857" max="15857" width="25.28515625" style="1" customWidth="1"/>
    <col min="15858" max="15864" width="9.140625" style="1"/>
    <col min="15865" max="15865" width="9.85546875" style="1" customWidth="1"/>
    <col min="15866" max="15869" width="9.140625" style="1"/>
    <col min="15870" max="15870" width="11.140625" style="1" customWidth="1"/>
    <col min="15871" max="16112" width="9.140625" style="1"/>
    <col min="16113" max="16113" width="25.28515625" style="1" customWidth="1"/>
    <col min="16114" max="16120" width="9.140625" style="1"/>
    <col min="16121" max="16121" width="9.85546875" style="1" customWidth="1"/>
    <col min="16122" max="16125" width="9.140625" style="1"/>
    <col min="16126" max="16126" width="11.140625" style="1" customWidth="1"/>
    <col min="16127" max="16384" width="9.140625" style="1"/>
  </cols>
  <sheetData>
    <row r="1" spans="1:14" x14ac:dyDescent="0.25">
      <c r="N1" s="12" t="s">
        <v>65</v>
      </c>
    </row>
    <row r="2" spans="1:14" x14ac:dyDescent="0.25">
      <c r="N2" s="12" t="s">
        <v>66</v>
      </c>
    </row>
    <row r="3" spans="1:14" x14ac:dyDescent="0.25">
      <c r="N3" s="12" t="s">
        <v>67</v>
      </c>
    </row>
    <row r="4" spans="1:14" ht="7.5" customHeight="1" x14ac:dyDescent="0.25"/>
    <row r="5" spans="1:14" x14ac:dyDescent="0.25">
      <c r="B5" s="33" t="s">
        <v>104</v>
      </c>
      <c r="C5" s="34"/>
      <c r="D5" s="34"/>
      <c r="E5" s="34"/>
      <c r="F5" s="34"/>
      <c r="G5" s="34"/>
      <c r="H5" s="34"/>
      <c r="I5" s="34"/>
      <c r="J5" s="34"/>
      <c r="K5" s="34"/>
      <c r="L5" s="34"/>
    </row>
    <row r="6" spans="1:14" x14ac:dyDescent="0.25">
      <c r="B6" s="34"/>
      <c r="C6" s="34"/>
      <c r="D6" s="34"/>
      <c r="E6" s="34"/>
      <c r="F6" s="34"/>
      <c r="G6" s="34"/>
      <c r="H6" s="34"/>
      <c r="I6" s="34"/>
      <c r="J6" s="34"/>
      <c r="K6" s="34"/>
      <c r="L6" s="34"/>
    </row>
    <row r="7" spans="1:14" ht="13.5" customHeight="1" x14ac:dyDescent="0.25">
      <c r="B7" s="34"/>
      <c r="C7" s="34"/>
      <c r="D7" s="34"/>
      <c r="E7" s="34"/>
      <c r="F7" s="34"/>
      <c r="G7" s="34"/>
      <c r="H7" s="34"/>
      <c r="I7" s="34"/>
      <c r="J7" s="34"/>
      <c r="K7" s="34"/>
      <c r="L7" s="34"/>
    </row>
    <row r="9" spans="1:14" ht="15.75" customHeight="1" x14ac:dyDescent="0.25">
      <c r="A9" s="35" t="s">
        <v>64</v>
      </c>
      <c r="B9" s="35" t="s">
        <v>0</v>
      </c>
      <c r="C9" s="35"/>
      <c r="D9" s="35"/>
      <c r="E9" s="35"/>
      <c r="F9" s="35"/>
      <c r="G9" s="35"/>
      <c r="H9" s="35"/>
      <c r="I9" s="35"/>
      <c r="J9" s="35"/>
      <c r="K9" s="35"/>
      <c r="L9" s="35"/>
      <c r="M9" s="35"/>
      <c r="N9" s="36" t="s">
        <v>1</v>
      </c>
    </row>
    <row r="10" spans="1:14" ht="26.25" customHeight="1" x14ac:dyDescent="0.25">
      <c r="A10" s="35"/>
      <c r="B10" s="35" t="s">
        <v>2</v>
      </c>
      <c r="C10" s="35"/>
      <c r="D10" s="35" t="s">
        <v>3</v>
      </c>
      <c r="E10" s="35"/>
      <c r="F10" s="35" t="s">
        <v>4</v>
      </c>
      <c r="G10" s="35"/>
      <c r="H10" s="35"/>
      <c r="I10" s="35"/>
      <c r="J10" s="35" t="s">
        <v>5</v>
      </c>
      <c r="K10" s="35"/>
      <c r="L10" s="35" t="s">
        <v>6</v>
      </c>
      <c r="M10" s="35"/>
      <c r="N10" s="36"/>
    </row>
    <row r="11" spans="1:14" ht="48" customHeight="1" x14ac:dyDescent="0.25">
      <c r="A11" s="35"/>
      <c r="B11" s="2" t="s">
        <v>7</v>
      </c>
      <c r="C11" s="2" t="s">
        <v>8</v>
      </c>
      <c r="D11" s="2" t="s">
        <v>7</v>
      </c>
      <c r="E11" s="2" t="s">
        <v>8</v>
      </c>
      <c r="F11" s="3" t="s">
        <v>9</v>
      </c>
      <c r="G11" s="3" t="s">
        <v>105</v>
      </c>
      <c r="H11" s="3" t="s">
        <v>10</v>
      </c>
      <c r="I11" s="3" t="s">
        <v>11</v>
      </c>
      <c r="J11" s="2" t="s">
        <v>7</v>
      </c>
      <c r="K11" s="2" t="s">
        <v>8</v>
      </c>
      <c r="L11" s="2" t="s">
        <v>7</v>
      </c>
      <c r="M11" s="2" t="s">
        <v>8</v>
      </c>
      <c r="N11" s="36"/>
    </row>
    <row r="12" spans="1:14" ht="12.75" customHeight="1" x14ac:dyDescent="0.25">
      <c r="A12" s="11">
        <v>1</v>
      </c>
      <c r="B12" s="3">
        <v>2</v>
      </c>
      <c r="C12" s="3">
        <v>3</v>
      </c>
      <c r="D12" s="3">
        <v>4</v>
      </c>
      <c r="E12" s="3">
        <v>5</v>
      </c>
      <c r="F12" s="3">
        <v>6</v>
      </c>
      <c r="G12" s="3">
        <v>7</v>
      </c>
      <c r="H12" s="3">
        <v>8</v>
      </c>
      <c r="I12" s="3">
        <v>9</v>
      </c>
      <c r="J12" s="3">
        <v>10</v>
      </c>
      <c r="K12" s="3">
        <v>11</v>
      </c>
      <c r="L12" s="3">
        <v>12</v>
      </c>
      <c r="M12" s="3">
        <v>13</v>
      </c>
      <c r="N12" s="11">
        <v>14</v>
      </c>
    </row>
    <row r="13" spans="1:14" ht="53.25" customHeight="1" x14ac:dyDescent="0.25">
      <c r="A13" s="6" t="s">
        <v>12</v>
      </c>
      <c r="B13" s="25">
        <f>D13+H13+J13+L13</f>
        <v>501814.73000000004</v>
      </c>
      <c r="C13" s="25">
        <f>E13+I13+K13+M13</f>
        <v>501814.17000000004</v>
      </c>
      <c r="D13" s="25">
        <f>D14+D15+D16</f>
        <v>496795.9</v>
      </c>
      <c r="E13" s="25">
        <f t="shared" ref="E13:M13" si="0">E14+E15+E16</f>
        <v>496795.9</v>
      </c>
      <c r="F13" s="25">
        <f t="shared" si="0"/>
        <v>280.39999999999998</v>
      </c>
      <c r="G13" s="25">
        <f t="shared" si="0"/>
        <v>12971.46</v>
      </c>
      <c r="H13" s="25">
        <f t="shared" si="0"/>
        <v>5018.83</v>
      </c>
      <c r="I13" s="25">
        <f t="shared" si="0"/>
        <v>5018.2700000000004</v>
      </c>
      <c r="J13" s="25">
        <f t="shared" si="0"/>
        <v>0</v>
      </c>
      <c r="K13" s="25">
        <f t="shared" si="0"/>
        <v>0</v>
      </c>
      <c r="L13" s="25">
        <f t="shared" si="0"/>
        <v>0</v>
      </c>
      <c r="M13" s="25">
        <f t="shared" si="0"/>
        <v>0</v>
      </c>
      <c r="N13" s="14"/>
    </row>
    <row r="14" spans="1:14" ht="409.5" customHeight="1" x14ac:dyDescent="0.25">
      <c r="A14" s="4" t="s">
        <v>13</v>
      </c>
      <c r="B14" s="26">
        <f t="shared" ref="B14:B69" si="1">D14+H14+J14+L14</f>
        <v>473343.56</v>
      </c>
      <c r="C14" s="26">
        <f t="shared" ref="C14:C69" si="2">E14+I14+K14+M14</f>
        <v>473343</v>
      </c>
      <c r="D14" s="26">
        <v>468609.5</v>
      </c>
      <c r="E14" s="26">
        <v>468609.5</v>
      </c>
      <c r="F14" s="26">
        <v>0</v>
      </c>
      <c r="G14" s="31">
        <v>2692.06</v>
      </c>
      <c r="H14" s="27">
        <v>4734.0600000000004</v>
      </c>
      <c r="I14" s="26">
        <v>4733.5</v>
      </c>
      <c r="J14" s="26"/>
      <c r="K14" s="26"/>
      <c r="L14" s="26"/>
      <c r="M14" s="26"/>
      <c r="N14" s="14" t="s">
        <v>80</v>
      </c>
    </row>
    <row r="15" spans="1:14" ht="195" customHeight="1" x14ac:dyDescent="0.25">
      <c r="A15" s="7" t="s">
        <v>14</v>
      </c>
      <c r="B15" s="26">
        <f t="shared" si="1"/>
        <v>28471.170000000002</v>
      </c>
      <c r="C15" s="26">
        <f t="shared" si="2"/>
        <v>28471.170000000002</v>
      </c>
      <c r="D15" s="26">
        <v>28186.400000000001</v>
      </c>
      <c r="E15" s="26">
        <v>28186.400000000001</v>
      </c>
      <c r="F15" s="26">
        <v>280.39999999999998</v>
      </c>
      <c r="G15" s="26">
        <v>279.39999999999998</v>
      </c>
      <c r="H15" s="26">
        <v>284.77</v>
      </c>
      <c r="I15" s="26">
        <v>284.77</v>
      </c>
      <c r="J15" s="26"/>
      <c r="K15" s="26"/>
      <c r="L15" s="26"/>
      <c r="M15" s="26"/>
      <c r="N15" s="14" t="s">
        <v>81</v>
      </c>
    </row>
    <row r="16" spans="1:14" ht="102" customHeight="1" x14ac:dyDescent="0.25">
      <c r="A16" s="4" t="s">
        <v>15</v>
      </c>
      <c r="B16" s="26">
        <f t="shared" si="1"/>
        <v>0</v>
      </c>
      <c r="C16" s="26">
        <f t="shared" si="2"/>
        <v>0</v>
      </c>
      <c r="D16" s="26"/>
      <c r="E16" s="26"/>
      <c r="F16" s="26">
        <v>0</v>
      </c>
      <c r="G16" s="26">
        <v>10000</v>
      </c>
      <c r="H16" s="26">
        <v>0</v>
      </c>
      <c r="I16" s="26"/>
      <c r="J16" s="26"/>
      <c r="K16" s="26"/>
      <c r="L16" s="26"/>
      <c r="M16" s="26"/>
      <c r="N16" s="14" t="s">
        <v>74</v>
      </c>
    </row>
    <row r="17" spans="1:14" ht="28.5" customHeight="1" x14ac:dyDescent="0.25">
      <c r="A17" s="8" t="s">
        <v>16</v>
      </c>
      <c r="B17" s="25">
        <f t="shared" si="1"/>
        <v>886176.14124999999</v>
      </c>
      <c r="C17" s="25">
        <f t="shared" si="2"/>
        <v>918146.13524999993</v>
      </c>
      <c r="D17" s="25">
        <f t="shared" ref="D17:M17" si="3">D18+D56</f>
        <v>877734.14124999999</v>
      </c>
      <c r="E17" s="25">
        <f>E18+E56</f>
        <v>877734.13524999993</v>
      </c>
      <c r="F17" s="25">
        <f t="shared" si="3"/>
        <v>0</v>
      </c>
      <c r="G17" s="25">
        <f t="shared" si="3"/>
        <v>0</v>
      </c>
      <c r="H17" s="25">
        <f t="shared" si="3"/>
        <v>0</v>
      </c>
      <c r="I17" s="25">
        <f t="shared" si="3"/>
        <v>0</v>
      </c>
      <c r="J17" s="25">
        <f t="shared" si="3"/>
        <v>0</v>
      </c>
      <c r="K17" s="25">
        <f t="shared" si="3"/>
        <v>0</v>
      </c>
      <c r="L17" s="25">
        <f t="shared" si="3"/>
        <v>8442</v>
      </c>
      <c r="M17" s="25">
        <f t="shared" si="3"/>
        <v>40412</v>
      </c>
      <c r="N17" s="14"/>
    </row>
    <row r="18" spans="1:14" ht="30" customHeight="1" x14ac:dyDescent="0.25">
      <c r="A18" s="7" t="s">
        <v>17</v>
      </c>
      <c r="B18" s="26">
        <f t="shared" si="1"/>
        <v>696455.04125000001</v>
      </c>
      <c r="C18" s="26">
        <f t="shared" si="2"/>
        <v>728425.03524999996</v>
      </c>
      <c r="D18" s="26">
        <f t="shared" ref="D18:M18" si="4">D19+D37+D39+D54</f>
        <v>688013.04125000001</v>
      </c>
      <c r="E18" s="26">
        <f>E19+E37+E39+E54</f>
        <v>688013.03524999996</v>
      </c>
      <c r="F18" s="26">
        <f t="shared" si="4"/>
        <v>0</v>
      </c>
      <c r="G18" s="26">
        <f t="shared" si="4"/>
        <v>0</v>
      </c>
      <c r="H18" s="26">
        <f t="shared" si="4"/>
        <v>0</v>
      </c>
      <c r="I18" s="26">
        <f t="shared" si="4"/>
        <v>0</v>
      </c>
      <c r="J18" s="26">
        <f t="shared" si="4"/>
        <v>0</v>
      </c>
      <c r="K18" s="26">
        <f t="shared" si="4"/>
        <v>0</v>
      </c>
      <c r="L18" s="26">
        <f t="shared" si="4"/>
        <v>8442</v>
      </c>
      <c r="M18" s="26">
        <f t="shared" si="4"/>
        <v>40412</v>
      </c>
      <c r="N18" s="14"/>
    </row>
    <row r="19" spans="1:14" ht="16.5" customHeight="1" x14ac:dyDescent="0.25">
      <c r="A19" s="7" t="s">
        <v>18</v>
      </c>
      <c r="B19" s="26">
        <f t="shared" si="1"/>
        <v>541462.24124999996</v>
      </c>
      <c r="C19" s="26">
        <f t="shared" si="2"/>
        <v>541462.23524999991</v>
      </c>
      <c r="D19" s="26">
        <f>D20+D21+D22+D23+D24+D25+D26+D27+D28+D29+D30+D31+D32+D33+D34+D36+D35</f>
        <v>541462.24124999996</v>
      </c>
      <c r="E19" s="26">
        <f>E20+E21+E22+E23+E24+E25+E26+E27+E28+E29+E30+E31+E32+E33+E34+E36+E35</f>
        <v>541462.23524999991</v>
      </c>
      <c r="F19" s="26">
        <f t="shared" ref="F19:M19" si="5">F20+F21+F22+F23+F24+F25+F26+F27+F28+F29+F30+F31+F32+F33+F34+F36+F35</f>
        <v>0</v>
      </c>
      <c r="G19" s="26">
        <f t="shared" si="5"/>
        <v>0</v>
      </c>
      <c r="H19" s="26">
        <f t="shared" si="5"/>
        <v>0</v>
      </c>
      <c r="I19" s="26">
        <f t="shared" si="5"/>
        <v>0</v>
      </c>
      <c r="J19" s="26">
        <f t="shared" si="5"/>
        <v>0</v>
      </c>
      <c r="K19" s="26">
        <f t="shared" si="5"/>
        <v>0</v>
      </c>
      <c r="L19" s="26">
        <f t="shared" si="5"/>
        <v>0</v>
      </c>
      <c r="M19" s="26">
        <f t="shared" si="5"/>
        <v>0</v>
      </c>
      <c r="N19" s="14" t="s">
        <v>78</v>
      </c>
    </row>
    <row r="20" spans="1:14" ht="42.75" customHeight="1" x14ac:dyDescent="0.25">
      <c r="A20" s="7" t="s">
        <v>19</v>
      </c>
      <c r="B20" s="26">
        <f t="shared" si="1"/>
        <v>2635.2</v>
      </c>
      <c r="C20" s="26">
        <f t="shared" si="2"/>
        <v>2635.2</v>
      </c>
      <c r="D20" s="26">
        <v>2635.2</v>
      </c>
      <c r="E20" s="26">
        <v>2635.2</v>
      </c>
      <c r="F20" s="26"/>
      <c r="G20" s="26"/>
      <c r="H20" s="26"/>
      <c r="I20" s="26"/>
      <c r="J20" s="26"/>
      <c r="K20" s="26"/>
      <c r="L20" s="26"/>
      <c r="M20" s="26"/>
      <c r="N20" s="14" t="s">
        <v>85</v>
      </c>
    </row>
    <row r="21" spans="1:14" ht="45" customHeight="1" x14ac:dyDescent="0.25">
      <c r="A21" s="7" t="s">
        <v>20</v>
      </c>
      <c r="B21" s="26">
        <f t="shared" si="1"/>
        <v>1407.4</v>
      </c>
      <c r="C21" s="26">
        <f t="shared" si="2"/>
        <v>1407.4</v>
      </c>
      <c r="D21" s="26">
        <v>1407.4</v>
      </c>
      <c r="E21" s="26">
        <v>1407.4</v>
      </c>
      <c r="F21" s="26"/>
      <c r="G21" s="26"/>
      <c r="H21" s="26"/>
      <c r="I21" s="26"/>
      <c r="J21" s="26"/>
      <c r="K21" s="26"/>
      <c r="L21" s="26"/>
      <c r="M21" s="26"/>
      <c r="N21" s="14" t="s">
        <v>86</v>
      </c>
    </row>
    <row r="22" spans="1:14" ht="197.25" customHeight="1" x14ac:dyDescent="0.25">
      <c r="A22" s="7" t="s">
        <v>21</v>
      </c>
      <c r="B22" s="26">
        <f t="shared" si="1"/>
        <v>87</v>
      </c>
      <c r="C22" s="26">
        <f t="shared" si="2"/>
        <v>87</v>
      </c>
      <c r="D22" s="26">
        <v>87</v>
      </c>
      <c r="E22" s="26">
        <v>87</v>
      </c>
      <c r="F22" s="26"/>
      <c r="G22" s="26"/>
      <c r="H22" s="26"/>
      <c r="I22" s="26"/>
      <c r="J22" s="26"/>
      <c r="K22" s="26"/>
      <c r="L22" s="26"/>
      <c r="M22" s="26"/>
      <c r="N22" s="14" t="s">
        <v>118</v>
      </c>
    </row>
    <row r="23" spans="1:14" ht="194.25" customHeight="1" x14ac:dyDescent="0.25">
      <c r="A23" s="7" t="s">
        <v>22</v>
      </c>
      <c r="B23" s="26">
        <f t="shared" si="1"/>
        <v>15</v>
      </c>
      <c r="C23" s="26">
        <f t="shared" si="2"/>
        <v>15</v>
      </c>
      <c r="D23" s="26">
        <v>15</v>
      </c>
      <c r="E23" s="26">
        <v>15</v>
      </c>
      <c r="F23" s="26"/>
      <c r="G23" s="26"/>
      <c r="H23" s="26"/>
      <c r="I23" s="26"/>
      <c r="J23" s="26"/>
      <c r="K23" s="26"/>
      <c r="L23" s="26"/>
      <c r="M23" s="26"/>
      <c r="N23" s="14" t="s">
        <v>119</v>
      </c>
    </row>
    <row r="24" spans="1:14" ht="27.75" customHeight="1" x14ac:dyDescent="0.25">
      <c r="A24" s="7" t="s">
        <v>23</v>
      </c>
      <c r="B24" s="26">
        <f t="shared" si="1"/>
        <v>570</v>
      </c>
      <c r="C24" s="26">
        <f t="shared" si="2"/>
        <v>570</v>
      </c>
      <c r="D24" s="26">
        <v>570</v>
      </c>
      <c r="E24" s="26">
        <v>570</v>
      </c>
      <c r="F24" s="26"/>
      <c r="G24" s="26"/>
      <c r="H24" s="26"/>
      <c r="I24" s="26"/>
      <c r="J24" s="26"/>
      <c r="K24" s="26"/>
      <c r="L24" s="26"/>
      <c r="M24" s="26"/>
      <c r="N24" s="14" t="s">
        <v>87</v>
      </c>
    </row>
    <row r="25" spans="1:14" ht="26.25" customHeight="1" x14ac:dyDescent="0.25">
      <c r="A25" s="7" t="s">
        <v>24</v>
      </c>
      <c r="B25" s="26">
        <f t="shared" si="1"/>
        <v>52</v>
      </c>
      <c r="C25" s="26">
        <f t="shared" si="2"/>
        <v>52</v>
      </c>
      <c r="D25" s="26">
        <v>52</v>
      </c>
      <c r="E25" s="26">
        <v>52</v>
      </c>
      <c r="F25" s="26"/>
      <c r="G25" s="26"/>
      <c r="H25" s="26"/>
      <c r="I25" s="26"/>
      <c r="J25" s="26"/>
      <c r="K25" s="26"/>
      <c r="L25" s="26"/>
      <c r="M25" s="26"/>
      <c r="N25" s="14" t="s">
        <v>89</v>
      </c>
    </row>
    <row r="26" spans="1:14" ht="28.5" customHeight="1" x14ac:dyDescent="0.25">
      <c r="A26" s="7" t="s">
        <v>25</v>
      </c>
      <c r="B26" s="26">
        <f t="shared" si="1"/>
        <v>844.1</v>
      </c>
      <c r="C26" s="26">
        <f t="shared" si="2"/>
        <v>844.1</v>
      </c>
      <c r="D26" s="26">
        <v>844.1</v>
      </c>
      <c r="E26" s="26">
        <v>844.1</v>
      </c>
      <c r="F26" s="26"/>
      <c r="G26" s="26"/>
      <c r="H26" s="26"/>
      <c r="I26" s="26"/>
      <c r="J26" s="26"/>
      <c r="K26" s="26"/>
      <c r="L26" s="26"/>
      <c r="M26" s="26"/>
      <c r="N26" s="14" t="s">
        <v>88</v>
      </c>
    </row>
    <row r="27" spans="1:14" ht="40.5" customHeight="1" x14ac:dyDescent="0.25">
      <c r="A27" s="7" t="s">
        <v>26</v>
      </c>
      <c r="B27" s="26">
        <f t="shared" si="1"/>
        <v>772.8</v>
      </c>
      <c r="C27" s="26">
        <f t="shared" si="2"/>
        <v>772.8</v>
      </c>
      <c r="D27" s="26">
        <v>772.8</v>
      </c>
      <c r="E27" s="26">
        <v>772.8</v>
      </c>
      <c r="F27" s="26"/>
      <c r="G27" s="26"/>
      <c r="H27" s="26"/>
      <c r="I27" s="26"/>
      <c r="J27" s="26"/>
      <c r="K27" s="26"/>
      <c r="L27" s="26"/>
      <c r="M27" s="26"/>
      <c r="N27" s="14" t="s">
        <v>77</v>
      </c>
    </row>
    <row r="28" spans="1:14" ht="64.5" customHeight="1" x14ac:dyDescent="0.25">
      <c r="A28" s="7" t="s">
        <v>27</v>
      </c>
      <c r="B28" s="26">
        <f t="shared" si="1"/>
        <v>6.6</v>
      </c>
      <c r="C28" s="26">
        <f t="shared" si="2"/>
        <v>6.6</v>
      </c>
      <c r="D28" s="26">
        <v>6.6</v>
      </c>
      <c r="E28" s="26">
        <v>6.6</v>
      </c>
      <c r="F28" s="26"/>
      <c r="G28" s="26"/>
      <c r="H28" s="26"/>
      <c r="I28" s="26"/>
      <c r="J28" s="26"/>
      <c r="K28" s="26"/>
      <c r="L28" s="26"/>
      <c r="M28" s="26"/>
      <c r="N28" s="14" t="s">
        <v>106</v>
      </c>
    </row>
    <row r="29" spans="1:14" ht="247.5" customHeight="1" x14ac:dyDescent="0.25">
      <c r="A29" s="7" t="s">
        <v>28</v>
      </c>
      <c r="B29" s="26">
        <f t="shared" si="1"/>
        <v>229.9</v>
      </c>
      <c r="C29" s="26">
        <f t="shared" si="2"/>
        <v>229.9</v>
      </c>
      <c r="D29" s="26">
        <v>229.9</v>
      </c>
      <c r="E29" s="26">
        <v>229.9</v>
      </c>
      <c r="F29" s="26"/>
      <c r="G29" s="26"/>
      <c r="H29" s="26"/>
      <c r="I29" s="26"/>
      <c r="J29" s="26"/>
      <c r="K29" s="26"/>
      <c r="L29" s="26"/>
      <c r="M29" s="26"/>
      <c r="N29" s="14" t="s">
        <v>107</v>
      </c>
    </row>
    <row r="30" spans="1:14" ht="153.75" customHeight="1" x14ac:dyDescent="0.25">
      <c r="A30" s="7" t="s">
        <v>29</v>
      </c>
      <c r="B30" s="26">
        <f t="shared" si="1"/>
        <v>32503.45</v>
      </c>
      <c r="C30" s="26">
        <f t="shared" si="2"/>
        <v>32503.45</v>
      </c>
      <c r="D30" s="26">
        <v>32503.45</v>
      </c>
      <c r="E30" s="28">
        <v>32503.45</v>
      </c>
      <c r="F30" s="26"/>
      <c r="G30" s="26"/>
      <c r="H30" s="26"/>
      <c r="I30" s="26"/>
      <c r="J30" s="26"/>
      <c r="K30" s="26"/>
      <c r="L30" s="26"/>
      <c r="M30" s="26"/>
      <c r="N30" s="14" t="s">
        <v>108</v>
      </c>
    </row>
    <row r="31" spans="1:14" ht="40.5" customHeight="1" x14ac:dyDescent="0.25">
      <c r="A31" s="7" t="s">
        <v>30</v>
      </c>
      <c r="B31" s="26">
        <f t="shared" si="1"/>
        <v>53983.885249999992</v>
      </c>
      <c r="C31" s="26">
        <f t="shared" si="2"/>
        <v>53983.885249999992</v>
      </c>
      <c r="D31" s="26">
        <f>48346.69457+5637.19067999999</f>
        <v>53983.885249999992</v>
      </c>
      <c r="E31" s="26">
        <f>48346.69457+5637.19067999999</f>
        <v>53983.885249999992</v>
      </c>
      <c r="F31" s="26"/>
      <c r="G31" s="26"/>
      <c r="H31" s="26"/>
      <c r="I31" s="26"/>
      <c r="J31" s="26"/>
      <c r="K31" s="26"/>
      <c r="L31" s="26"/>
      <c r="M31" s="26"/>
      <c r="N31" s="14" t="s">
        <v>93</v>
      </c>
    </row>
    <row r="32" spans="1:14" ht="40.5" customHeight="1" x14ac:dyDescent="0.25">
      <c r="A32" s="7" t="s">
        <v>31</v>
      </c>
      <c r="B32" s="26">
        <f t="shared" si="1"/>
        <v>112905.3</v>
      </c>
      <c r="C32" s="26">
        <f t="shared" si="2"/>
        <v>112905.3</v>
      </c>
      <c r="D32" s="28">
        <v>112905.3</v>
      </c>
      <c r="E32" s="28">
        <v>112905.3</v>
      </c>
      <c r="F32" s="28"/>
      <c r="G32" s="26"/>
      <c r="H32" s="26"/>
      <c r="I32" s="26"/>
      <c r="J32" s="26"/>
      <c r="K32" s="26"/>
      <c r="L32" s="26"/>
      <c r="M32" s="26"/>
      <c r="N32" s="14" t="s">
        <v>101</v>
      </c>
    </row>
    <row r="33" spans="1:14" ht="181.5" customHeight="1" x14ac:dyDescent="0.25">
      <c r="A33" s="7" t="s">
        <v>32</v>
      </c>
      <c r="B33" s="26">
        <f t="shared" si="1"/>
        <v>1500</v>
      </c>
      <c r="C33" s="26">
        <f t="shared" si="2"/>
        <v>1500</v>
      </c>
      <c r="D33" s="26">
        <v>1500</v>
      </c>
      <c r="E33" s="26">
        <v>1500</v>
      </c>
      <c r="F33" s="26"/>
      <c r="G33" s="26"/>
      <c r="H33" s="26"/>
      <c r="I33" s="26"/>
      <c r="J33" s="26"/>
      <c r="K33" s="26"/>
      <c r="L33" s="26"/>
      <c r="M33" s="26"/>
      <c r="N33" s="14" t="s">
        <v>114</v>
      </c>
    </row>
    <row r="34" spans="1:14" ht="127.5" customHeight="1" x14ac:dyDescent="0.25">
      <c r="A34" s="7" t="s">
        <v>33</v>
      </c>
      <c r="B34" s="26">
        <f t="shared" si="1"/>
        <v>331567.90599999996</v>
      </c>
      <c r="C34" s="26">
        <f t="shared" si="2"/>
        <v>331567.89999999997</v>
      </c>
      <c r="D34" s="26">
        <f>331564.6+3.306</f>
        <v>331567.90599999996</v>
      </c>
      <c r="E34" s="26">
        <f>331564.6+3.3</f>
        <v>331567.89999999997</v>
      </c>
      <c r="F34" s="26"/>
      <c r="G34" s="26"/>
      <c r="H34" s="26"/>
      <c r="I34" s="26"/>
      <c r="J34" s="26"/>
      <c r="K34" s="26"/>
      <c r="L34" s="26"/>
      <c r="M34" s="26"/>
      <c r="N34" s="14" t="s">
        <v>94</v>
      </c>
    </row>
    <row r="35" spans="1:14" ht="56.25" customHeight="1" x14ac:dyDescent="0.25">
      <c r="A35" s="5" t="s">
        <v>63</v>
      </c>
      <c r="B35" s="26">
        <f t="shared" si="1"/>
        <v>12</v>
      </c>
      <c r="C35" s="26">
        <f t="shared" ref="C35" si="6">E35+I35+K35+M35</f>
        <v>12</v>
      </c>
      <c r="D35" s="26">
        <v>12</v>
      </c>
      <c r="E35" s="26">
        <v>12</v>
      </c>
      <c r="F35" s="26"/>
      <c r="G35" s="26"/>
      <c r="H35" s="26"/>
      <c r="I35" s="26"/>
      <c r="J35" s="26"/>
      <c r="K35" s="26"/>
      <c r="L35" s="26"/>
      <c r="M35" s="26"/>
      <c r="N35" s="14" t="s">
        <v>109</v>
      </c>
    </row>
    <row r="36" spans="1:14" s="20" customFormat="1" ht="409.5" customHeight="1" x14ac:dyDescent="0.25">
      <c r="A36" s="18" t="s">
        <v>34</v>
      </c>
      <c r="B36" s="28">
        <f t="shared" si="1"/>
        <v>2369.6999999999998</v>
      </c>
      <c r="C36" s="28">
        <f t="shared" si="2"/>
        <v>2369.6999999999998</v>
      </c>
      <c r="D36" s="28">
        <v>2369.6999999999998</v>
      </c>
      <c r="E36" s="28">
        <v>2369.6999999999998</v>
      </c>
      <c r="F36" s="28"/>
      <c r="G36" s="28"/>
      <c r="H36" s="28"/>
      <c r="I36" s="28"/>
      <c r="J36" s="28"/>
      <c r="K36" s="28"/>
      <c r="L36" s="28"/>
      <c r="M36" s="28"/>
      <c r="N36" s="19" t="s">
        <v>82</v>
      </c>
    </row>
    <row r="37" spans="1:14" s="20" customFormat="1" ht="64.5" customHeight="1" x14ac:dyDescent="0.25">
      <c r="A37" s="18" t="s">
        <v>35</v>
      </c>
      <c r="B37" s="28">
        <f t="shared" si="1"/>
        <v>1468.3</v>
      </c>
      <c r="C37" s="28">
        <f t="shared" si="2"/>
        <v>1468.3</v>
      </c>
      <c r="D37" s="28">
        <f>+D38</f>
        <v>1468.3</v>
      </c>
      <c r="E37" s="28">
        <f t="shared" ref="E37:M37" si="7">+E38</f>
        <v>1468.3</v>
      </c>
      <c r="F37" s="28">
        <f t="shared" si="7"/>
        <v>0</v>
      </c>
      <c r="G37" s="28">
        <f t="shared" si="7"/>
        <v>0</v>
      </c>
      <c r="H37" s="28">
        <f t="shared" si="7"/>
        <v>0</v>
      </c>
      <c r="I37" s="28">
        <f t="shared" si="7"/>
        <v>0</v>
      </c>
      <c r="J37" s="28">
        <f t="shared" si="7"/>
        <v>0</v>
      </c>
      <c r="K37" s="28">
        <f t="shared" si="7"/>
        <v>0</v>
      </c>
      <c r="L37" s="28">
        <f t="shared" si="7"/>
        <v>0</v>
      </c>
      <c r="M37" s="28">
        <f t="shared" si="7"/>
        <v>0</v>
      </c>
      <c r="N37" s="19" t="s">
        <v>90</v>
      </c>
    </row>
    <row r="38" spans="1:14" s="20" customFormat="1" ht="54.75" customHeight="1" x14ac:dyDescent="0.25">
      <c r="A38" s="18" t="s">
        <v>36</v>
      </c>
      <c r="B38" s="28">
        <f t="shared" si="1"/>
        <v>1468.3</v>
      </c>
      <c r="C38" s="28">
        <f t="shared" si="2"/>
        <v>1468.3</v>
      </c>
      <c r="D38" s="28">
        <v>1468.3</v>
      </c>
      <c r="E38" s="28">
        <v>1468.3</v>
      </c>
      <c r="F38" s="28"/>
      <c r="G38" s="28"/>
      <c r="H38" s="28"/>
      <c r="I38" s="28"/>
      <c r="J38" s="28"/>
      <c r="K38" s="28"/>
      <c r="L38" s="28"/>
      <c r="M38" s="28"/>
      <c r="N38" s="19" t="s">
        <v>115</v>
      </c>
    </row>
    <row r="39" spans="1:14" s="20" customFormat="1" ht="15" customHeight="1" x14ac:dyDescent="0.25">
      <c r="A39" s="18" t="s">
        <v>37</v>
      </c>
      <c r="B39" s="28">
        <f t="shared" si="1"/>
        <v>153524.5</v>
      </c>
      <c r="C39" s="28">
        <f t="shared" si="2"/>
        <v>185494.5</v>
      </c>
      <c r="D39" s="28">
        <f t="shared" ref="D39:M39" si="8">D40+D48+D53</f>
        <v>145082.5</v>
      </c>
      <c r="E39" s="28">
        <f>E40+E48+E53</f>
        <v>145082.5</v>
      </c>
      <c r="F39" s="28">
        <f t="shared" si="8"/>
        <v>0</v>
      </c>
      <c r="G39" s="28">
        <f t="shared" si="8"/>
        <v>0</v>
      </c>
      <c r="H39" s="28">
        <f t="shared" si="8"/>
        <v>0</v>
      </c>
      <c r="I39" s="28">
        <f t="shared" si="8"/>
        <v>0</v>
      </c>
      <c r="J39" s="28">
        <f t="shared" si="8"/>
        <v>0</v>
      </c>
      <c r="K39" s="28">
        <f t="shared" si="8"/>
        <v>0</v>
      </c>
      <c r="L39" s="28">
        <f t="shared" si="8"/>
        <v>8442</v>
      </c>
      <c r="M39" s="28">
        <f t="shared" si="8"/>
        <v>40412</v>
      </c>
      <c r="N39" s="19" t="s">
        <v>90</v>
      </c>
    </row>
    <row r="40" spans="1:14" s="20" customFormat="1" ht="196.5" customHeight="1" x14ac:dyDescent="0.25">
      <c r="A40" s="18" t="s">
        <v>38</v>
      </c>
      <c r="B40" s="28">
        <f t="shared" si="1"/>
        <v>52892.3</v>
      </c>
      <c r="C40" s="28">
        <f t="shared" si="2"/>
        <v>84642.3</v>
      </c>
      <c r="D40" s="28">
        <f>D41+D42+D43+D44+D45+D46+D47</f>
        <v>45892.3</v>
      </c>
      <c r="E40" s="28">
        <f>E41+E42+E43+E44+E45+E46+E47</f>
        <v>45892.3</v>
      </c>
      <c r="F40" s="28">
        <f t="shared" ref="F40:M40" si="9">F41+F42+F43+F44+F45+F46+F47</f>
        <v>0</v>
      </c>
      <c r="G40" s="28">
        <f t="shared" si="9"/>
        <v>0</v>
      </c>
      <c r="H40" s="28">
        <f t="shared" si="9"/>
        <v>0</v>
      </c>
      <c r="I40" s="28">
        <f t="shared" si="9"/>
        <v>0</v>
      </c>
      <c r="J40" s="28">
        <f t="shared" si="9"/>
        <v>0</v>
      </c>
      <c r="K40" s="28">
        <f t="shared" si="9"/>
        <v>0</v>
      </c>
      <c r="L40" s="28">
        <f t="shared" si="9"/>
        <v>7000</v>
      </c>
      <c r="M40" s="28">
        <f t="shared" si="9"/>
        <v>38750</v>
      </c>
      <c r="N40" s="19" t="s">
        <v>100</v>
      </c>
    </row>
    <row r="41" spans="1:14" s="20" customFormat="1" ht="63.75" customHeight="1" x14ac:dyDescent="0.25">
      <c r="A41" s="18" t="s">
        <v>39</v>
      </c>
      <c r="B41" s="28">
        <f t="shared" si="1"/>
        <v>16743.099999999999</v>
      </c>
      <c r="C41" s="28">
        <f t="shared" si="2"/>
        <v>48943.1</v>
      </c>
      <c r="D41" s="28">
        <v>13943.1</v>
      </c>
      <c r="E41" s="28">
        <v>13943.1</v>
      </c>
      <c r="F41" s="28"/>
      <c r="G41" s="28"/>
      <c r="H41" s="28"/>
      <c r="I41" s="28"/>
      <c r="J41" s="28"/>
      <c r="K41" s="28"/>
      <c r="L41" s="28">
        <v>2800</v>
      </c>
      <c r="M41" s="28">
        <v>35000</v>
      </c>
      <c r="N41" s="19" t="s">
        <v>95</v>
      </c>
    </row>
    <row r="42" spans="1:14" s="20" customFormat="1" ht="50.25" customHeight="1" x14ac:dyDescent="0.25">
      <c r="A42" s="18" t="s">
        <v>40</v>
      </c>
      <c r="B42" s="28">
        <f t="shared" si="1"/>
        <v>15885.6</v>
      </c>
      <c r="C42" s="28">
        <f t="shared" si="2"/>
        <v>15885.6</v>
      </c>
      <c r="D42" s="28">
        <v>15885.6</v>
      </c>
      <c r="E42" s="28">
        <v>15885.6</v>
      </c>
      <c r="F42" s="28"/>
      <c r="G42" s="28"/>
      <c r="H42" s="28"/>
      <c r="I42" s="28"/>
      <c r="J42" s="28"/>
      <c r="K42" s="28"/>
      <c r="L42" s="28"/>
      <c r="M42" s="28"/>
      <c r="N42" s="19" t="s">
        <v>96</v>
      </c>
    </row>
    <row r="43" spans="1:14" s="20" customFormat="1" ht="32.25" customHeight="1" x14ac:dyDescent="0.25">
      <c r="A43" s="18" t="s">
        <v>41</v>
      </c>
      <c r="B43" s="28">
        <f t="shared" si="1"/>
        <v>12714.8</v>
      </c>
      <c r="C43" s="28">
        <f t="shared" si="2"/>
        <v>12714.8</v>
      </c>
      <c r="D43" s="28">
        <v>12714.8</v>
      </c>
      <c r="E43" s="28">
        <v>12714.8</v>
      </c>
      <c r="F43" s="28"/>
      <c r="G43" s="28"/>
      <c r="H43" s="28"/>
      <c r="I43" s="28"/>
      <c r="J43" s="28"/>
      <c r="K43" s="28"/>
      <c r="L43" s="28"/>
      <c r="M43" s="28"/>
      <c r="N43" s="19" t="s">
        <v>97</v>
      </c>
    </row>
    <row r="44" spans="1:14" s="20" customFormat="1" ht="64.5" customHeight="1" x14ac:dyDescent="0.25">
      <c r="A44" s="18" t="s">
        <v>42</v>
      </c>
      <c r="B44" s="28">
        <f t="shared" si="1"/>
        <v>3073.3</v>
      </c>
      <c r="C44" s="28">
        <f t="shared" si="2"/>
        <v>3073.3</v>
      </c>
      <c r="D44" s="28">
        <v>3073.3</v>
      </c>
      <c r="E44" s="28">
        <v>3073.3</v>
      </c>
      <c r="F44" s="28"/>
      <c r="G44" s="28"/>
      <c r="H44" s="28"/>
      <c r="I44" s="28"/>
      <c r="J44" s="28"/>
      <c r="K44" s="28"/>
      <c r="L44" s="28"/>
      <c r="M44" s="28"/>
      <c r="N44" s="19" t="s">
        <v>91</v>
      </c>
    </row>
    <row r="45" spans="1:14" s="20" customFormat="1" ht="31.5" customHeight="1" x14ac:dyDescent="0.25">
      <c r="A45" s="18" t="s">
        <v>43</v>
      </c>
      <c r="B45" s="28">
        <f t="shared" si="1"/>
        <v>4200</v>
      </c>
      <c r="C45" s="28">
        <f t="shared" si="2"/>
        <v>3750</v>
      </c>
      <c r="D45" s="28"/>
      <c r="E45" s="28"/>
      <c r="F45" s="28"/>
      <c r="G45" s="28"/>
      <c r="H45" s="28"/>
      <c r="I45" s="28"/>
      <c r="J45" s="28"/>
      <c r="K45" s="28"/>
      <c r="L45" s="28">
        <v>4200</v>
      </c>
      <c r="M45" s="28">
        <v>3750</v>
      </c>
      <c r="N45" s="19" t="s">
        <v>116</v>
      </c>
    </row>
    <row r="46" spans="1:14" s="20" customFormat="1" ht="27.75" customHeight="1" x14ac:dyDescent="0.25">
      <c r="A46" s="18" t="s">
        <v>44</v>
      </c>
      <c r="B46" s="28">
        <f t="shared" si="1"/>
        <v>33.5</v>
      </c>
      <c r="C46" s="28">
        <f t="shared" si="2"/>
        <v>33.5</v>
      </c>
      <c r="D46" s="28">
        <v>33.5</v>
      </c>
      <c r="E46" s="28">
        <v>33.5</v>
      </c>
      <c r="F46" s="28"/>
      <c r="G46" s="28"/>
      <c r="H46" s="28"/>
      <c r="I46" s="28"/>
      <c r="J46" s="28"/>
      <c r="K46" s="28"/>
      <c r="L46" s="28"/>
      <c r="M46" s="28"/>
      <c r="N46" s="19" t="s">
        <v>98</v>
      </c>
    </row>
    <row r="47" spans="1:14" s="20" customFormat="1" ht="27.75" customHeight="1" x14ac:dyDescent="0.25">
      <c r="A47" s="18" t="s">
        <v>45</v>
      </c>
      <c r="B47" s="28">
        <f t="shared" si="1"/>
        <v>242</v>
      </c>
      <c r="C47" s="28">
        <f t="shared" si="2"/>
        <v>242</v>
      </c>
      <c r="D47" s="28">
        <v>242</v>
      </c>
      <c r="E47" s="28">
        <v>242</v>
      </c>
      <c r="F47" s="28"/>
      <c r="G47" s="28"/>
      <c r="H47" s="28"/>
      <c r="I47" s="28"/>
      <c r="J47" s="28"/>
      <c r="K47" s="28"/>
      <c r="L47" s="28"/>
      <c r="M47" s="28"/>
      <c r="N47" s="19" t="s">
        <v>99</v>
      </c>
    </row>
    <row r="48" spans="1:14" s="20" customFormat="1" ht="27.75" customHeight="1" x14ac:dyDescent="0.25">
      <c r="A48" s="18" t="s">
        <v>46</v>
      </c>
      <c r="B48" s="28">
        <f>D48+H48+J48+L48</f>
        <v>3457</v>
      </c>
      <c r="C48" s="28">
        <f>E48+I48+K48+M48</f>
        <v>3677</v>
      </c>
      <c r="D48" s="28">
        <f>D49+D51+D52+D50</f>
        <v>2015</v>
      </c>
      <c r="E48" s="28">
        <f t="shared" ref="E48:M48" si="10">E49+E51+E52+E50</f>
        <v>2015</v>
      </c>
      <c r="F48" s="28">
        <f t="shared" si="10"/>
        <v>0</v>
      </c>
      <c r="G48" s="28">
        <f t="shared" si="10"/>
        <v>0</v>
      </c>
      <c r="H48" s="28">
        <f t="shared" si="10"/>
        <v>0</v>
      </c>
      <c r="I48" s="28">
        <f t="shared" si="10"/>
        <v>0</v>
      </c>
      <c r="J48" s="28">
        <f t="shared" si="10"/>
        <v>0</v>
      </c>
      <c r="K48" s="28">
        <f t="shared" si="10"/>
        <v>0</v>
      </c>
      <c r="L48" s="28">
        <f t="shared" si="10"/>
        <v>1442</v>
      </c>
      <c r="M48" s="28">
        <f t="shared" si="10"/>
        <v>1662</v>
      </c>
      <c r="N48" s="19"/>
    </row>
    <row r="49" spans="1:14" s="20" customFormat="1" ht="27.75" customHeight="1" x14ac:dyDescent="0.25">
      <c r="A49" s="18" t="s">
        <v>47</v>
      </c>
      <c r="B49" s="28">
        <f t="shared" si="1"/>
        <v>1023</v>
      </c>
      <c r="C49" s="28">
        <f t="shared" si="2"/>
        <v>1023</v>
      </c>
      <c r="D49" s="28">
        <v>1023</v>
      </c>
      <c r="E49" s="28">
        <v>1023</v>
      </c>
      <c r="F49" s="28"/>
      <c r="G49" s="28"/>
      <c r="H49" s="28"/>
      <c r="I49" s="28"/>
      <c r="J49" s="28"/>
      <c r="K49" s="28"/>
      <c r="L49" s="28"/>
      <c r="M49" s="28"/>
      <c r="N49" s="32" t="s">
        <v>117</v>
      </c>
    </row>
    <row r="50" spans="1:14" s="20" customFormat="1" ht="27.75" customHeight="1" x14ac:dyDescent="0.25">
      <c r="A50" s="18" t="s">
        <v>75</v>
      </c>
      <c r="B50" s="28">
        <f t="shared" ref="B50:B51" si="11">D50+H50+J50+L50</f>
        <v>992</v>
      </c>
      <c r="C50" s="28">
        <f t="shared" ref="C50:C51" si="12">E50+I50+K50+M50</f>
        <v>992</v>
      </c>
      <c r="D50" s="28">
        <v>992</v>
      </c>
      <c r="E50" s="28">
        <v>992</v>
      </c>
      <c r="F50" s="28"/>
      <c r="G50" s="28"/>
      <c r="H50" s="28"/>
      <c r="I50" s="28"/>
      <c r="J50" s="28"/>
      <c r="K50" s="28"/>
      <c r="L50" s="28"/>
      <c r="M50" s="28"/>
      <c r="N50" s="19" t="s">
        <v>110</v>
      </c>
    </row>
    <row r="51" spans="1:14" s="20" customFormat="1" ht="26.25" customHeight="1" x14ac:dyDescent="0.25">
      <c r="A51" s="21" t="s">
        <v>48</v>
      </c>
      <c r="B51" s="28">
        <f t="shared" si="11"/>
        <v>242</v>
      </c>
      <c r="C51" s="28">
        <f t="shared" si="12"/>
        <v>312</v>
      </c>
      <c r="D51" s="28"/>
      <c r="E51" s="28"/>
      <c r="F51" s="28"/>
      <c r="G51" s="28"/>
      <c r="H51" s="28"/>
      <c r="I51" s="28"/>
      <c r="J51" s="28"/>
      <c r="K51" s="28"/>
      <c r="L51" s="28">
        <v>242</v>
      </c>
      <c r="M51" s="28">
        <v>312</v>
      </c>
      <c r="N51" s="19" t="s">
        <v>112</v>
      </c>
    </row>
    <row r="52" spans="1:14" s="20" customFormat="1" ht="27" customHeight="1" x14ac:dyDescent="0.25">
      <c r="A52" s="21" t="s">
        <v>49</v>
      </c>
      <c r="B52" s="28">
        <f t="shared" si="1"/>
        <v>1200</v>
      </c>
      <c r="C52" s="28">
        <f t="shared" si="2"/>
        <v>1350</v>
      </c>
      <c r="D52" s="28"/>
      <c r="E52" s="28"/>
      <c r="F52" s="28"/>
      <c r="G52" s="28"/>
      <c r="H52" s="28"/>
      <c r="I52" s="28"/>
      <c r="J52" s="28"/>
      <c r="K52" s="28"/>
      <c r="L52" s="28">
        <v>1200</v>
      </c>
      <c r="M52" s="28">
        <v>1350</v>
      </c>
      <c r="N52" s="19" t="s">
        <v>113</v>
      </c>
    </row>
    <row r="53" spans="1:14" s="20" customFormat="1" ht="409.5" customHeight="1" x14ac:dyDescent="0.25">
      <c r="A53" s="22" t="s">
        <v>50</v>
      </c>
      <c r="B53" s="28">
        <f t="shared" si="1"/>
        <v>97175.2</v>
      </c>
      <c r="C53" s="28">
        <f t="shared" si="2"/>
        <v>97175.2</v>
      </c>
      <c r="D53" s="28">
        <v>97175.2</v>
      </c>
      <c r="E53" s="28">
        <v>97175.2</v>
      </c>
      <c r="F53" s="28"/>
      <c r="G53" s="28"/>
      <c r="H53" s="28"/>
      <c r="I53" s="28"/>
      <c r="J53" s="28"/>
      <c r="K53" s="28"/>
      <c r="L53" s="28"/>
      <c r="M53" s="28"/>
      <c r="N53" s="19" t="s">
        <v>83</v>
      </c>
    </row>
    <row r="54" spans="1:14" s="20" customFormat="1" ht="15" customHeight="1" x14ac:dyDescent="0.25">
      <c r="A54" s="18" t="s">
        <v>51</v>
      </c>
      <c r="B54" s="28">
        <f t="shared" si="1"/>
        <v>0</v>
      </c>
      <c r="C54" s="28">
        <f t="shared" si="2"/>
        <v>0</v>
      </c>
      <c r="D54" s="28">
        <f>D55</f>
        <v>0</v>
      </c>
      <c r="E54" s="28">
        <f t="shared" ref="E54:M54" si="13">E55</f>
        <v>0</v>
      </c>
      <c r="F54" s="28">
        <f t="shared" si="13"/>
        <v>0</v>
      </c>
      <c r="G54" s="28">
        <f t="shared" si="13"/>
        <v>0</v>
      </c>
      <c r="H54" s="28">
        <f t="shared" si="13"/>
        <v>0</v>
      </c>
      <c r="I54" s="28">
        <f t="shared" si="13"/>
        <v>0</v>
      </c>
      <c r="J54" s="28">
        <f t="shared" si="13"/>
        <v>0</v>
      </c>
      <c r="K54" s="28">
        <f t="shared" si="13"/>
        <v>0</v>
      </c>
      <c r="L54" s="28">
        <f t="shared" si="13"/>
        <v>0</v>
      </c>
      <c r="M54" s="28">
        <f t="shared" si="13"/>
        <v>0</v>
      </c>
      <c r="N54" s="19"/>
    </row>
    <row r="55" spans="1:14" s="20" customFormat="1" ht="52.5" customHeight="1" x14ac:dyDescent="0.25">
      <c r="A55" s="18" t="s">
        <v>52</v>
      </c>
      <c r="B55" s="28">
        <f t="shared" si="1"/>
        <v>0</v>
      </c>
      <c r="C55" s="28">
        <f t="shared" si="2"/>
        <v>0</v>
      </c>
      <c r="D55" s="28">
        <v>0</v>
      </c>
      <c r="E55" s="28"/>
      <c r="F55" s="28"/>
      <c r="G55" s="28"/>
      <c r="H55" s="28"/>
      <c r="I55" s="28"/>
      <c r="J55" s="28"/>
      <c r="K55" s="28"/>
      <c r="L55" s="28"/>
      <c r="M55" s="28"/>
      <c r="N55" s="19" t="s">
        <v>102</v>
      </c>
    </row>
    <row r="56" spans="1:14" s="20" customFormat="1" ht="55.5" customHeight="1" x14ac:dyDescent="0.25">
      <c r="A56" s="18" t="s">
        <v>53</v>
      </c>
      <c r="B56" s="28">
        <f t="shared" si="1"/>
        <v>189721.1</v>
      </c>
      <c r="C56" s="28">
        <f t="shared" si="2"/>
        <v>189721.1</v>
      </c>
      <c r="D56" s="28">
        <f>189609.6+111.5</f>
        <v>189721.1</v>
      </c>
      <c r="E56" s="28">
        <f>189609.6+111.5</f>
        <v>189721.1</v>
      </c>
      <c r="F56" s="28">
        <v>0</v>
      </c>
      <c r="G56" s="28">
        <v>0</v>
      </c>
      <c r="H56" s="28">
        <v>0</v>
      </c>
      <c r="I56" s="28">
        <v>0</v>
      </c>
      <c r="J56" s="28">
        <v>0</v>
      </c>
      <c r="K56" s="28">
        <v>0</v>
      </c>
      <c r="L56" s="28">
        <v>0</v>
      </c>
      <c r="M56" s="28">
        <v>0</v>
      </c>
      <c r="N56" s="19" t="s">
        <v>76</v>
      </c>
    </row>
    <row r="57" spans="1:14" s="20" customFormat="1" ht="41.25" customHeight="1" x14ac:dyDescent="0.25">
      <c r="A57" s="23" t="s">
        <v>54</v>
      </c>
      <c r="B57" s="29">
        <f>D57+H57+J57+L57</f>
        <v>7200.9</v>
      </c>
      <c r="C57" s="29">
        <f>E57+I57+K57+M57</f>
        <v>7200.9</v>
      </c>
      <c r="D57" s="29">
        <f>D58+D59</f>
        <v>0</v>
      </c>
      <c r="E57" s="29">
        <f t="shared" ref="E57:M57" si="14">E58+E59</f>
        <v>0</v>
      </c>
      <c r="F57" s="29">
        <f>F58+F59</f>
        <v>7292.8899999999994</v>
      </c>
      <c r="G57" s="29">
        <f t="shared" si="14"/>
        <v>7292.8899999999994</v>
      </c>
      <c r="H57" s="29">
        <f>H58+H59</f>
        <v>7200.9</v>
      </c>
      <c r="I57" s="29">
        <f t="shared" si="14"/>
        <v>7200.9</v>
      </c>
      <c r="J57" s="29">
        <f t="shared" si="14"/>
        <v>0</v>
      </c>
      <c r="K57" s="29">
        <f t="shared" si="14"/>
        <v>0</v>
      </c>
      <c r="L57" s="29">
        <f t="shared" si="14"/>
        <v>0</v>
      </c>
      <c r="M57" s="29">
        <f t="shared" si="14"/>
        <v>0</v>
      </c>
      <c r="N57" s="19"/>
    </row>
    <row r="58" spans="1:14" s="20" customFormat="1" ht="63" customHeight="1" x14ac:dyDescent="0.25">
      <c r="A58" s="21" t="s">
        <v>55</v>
      </c>
      <c r="B58" s="28">
        <f t="shared" si="1"/>
        <v>365.9</v>
      </c>
      <c r="C58" s="28">
        <f t="shared" si="2"/>
        <v>365.9</v>
      </c>
      <c r="D58" s="28"/>
      <c r="E58" s="28"/>
      <c r="F58" s="28">
        <v>365.9</v>
      </c>
      <c r="G58" s="28">
        <v>365.9</v>
      </c>
      <c r="H58" s="28">
        <v>365.9</v>
      </c>
      <c r="I58" s="28">
        <v>365.9</v>
      </c>
      <c r="J58" s="28"/>
      <c r="K58" s="28"/>
      <c r="L58" s="28"/>
      <c r="M58" s="28"/>
      <c r="N58" s="19" t="s">
        <v>111</v>
      </c>
    </row>
    <row r="59" spans="1:14" s="20" customFormat="1" ht="26.25" customHeight="1" x14ac:dyDescent="0.25">
      <c r="A59" s="18" t="s">
        <v>70</v>
      </c>
      <c r="B59" s="28">
        <f t="shared" si="1"/>
        <v>6835</v>
      </c>
      <c r="C59" s="28">
        <f>E59+I59+K59+M59</f>
        <v>6835</v>
      </c>
      <c r="D59" s="28">
        <f>D60+D61</f>
        <v>0</v>
      </c>
      <c r="E59" s="28">
        <f t="shared" ref="E59:M59" si="15">E60+E61</f>
        <v>0</v>
      </c>
      <c r="F59" s="28">
        <f>F60+F61</f>
        <v>6926.99</v>
      </c>
      <c r="G59" s="28">
        <f t="shared" si="15"/>
        <v>6926.99</v>
      </c>
      <c r="H59" s="28">
        <f>H60+H61</f>
        <v>6835</v>
      </c>
      <c r="I59" s="28">
        <f t="shared" ref="I59" si="16">I60+I61</f>
        <v>6835</v>
      </c>
      <c r="J59" s="28">
        <f t="shared" si="15"/>
        <v>0</v>
      </c>
      <c r="K59" s="28">
        <f t="shared" si="15"/>
        <v>0</v>
      </c>
      <c r="L59" s="28">
        <f t="shared" si="15"/>
        <v>0</v>
      </c>
      <c r="M59" s="28">
        <f t="shared" si="15"/>
        <v>0</v>
      </c>
      <c r="N59" s="19" t="s">
        <v>78</v>
      </c>
    </row>
    <row r="60" spans="1:14" s="20" customFormat="1" ht="381" customHeight="1" x14ac:dyDescent="0.25">
      <c r="A60" s="18" t="s">
        <v>56</v>
      </c>
      <c r="B60" s="28">
        <f t="shared" si="1"/>
        <v>2562.5</v>
      </c>
      <c r="C60" s="28">
        <f t="shared" si="2"/>
        <v>2562.5</v>
      </c>
      <c r="D60" s="28"/>
      <c r="E60" s="28"/>
      <c r="F60" s="28">
        <v>3624.43</v>
      </c>
      <c r="G60" s="28">
        <v>3624.43</v>
      </c>
      <c r="H60" s="28">
        <v>2562.5</v>
      </c>
      <c r="I60" s="28">
        <v>2562.5</v>
      </c>
      <c r="J60" s="28"/>
      <c r="K60" s="28"/>
      <c r="L60" s="28"/>
      <c r="M60" s="28"/>
      <c r="N60" s="19" t="s">
        <v>103</v>
      </c>
    </row>
    <row r="61" spans="1:14" s="20" customFormat="1" ht="25.5" customHeight="1" x14ac:dyDescent="0.25">
      <c r="A61" s="18" t="s">
        <v>57</v>
      </c>
      <c r="B61" s="28">
        <f t="shared" si="1"/>
        <v>4272.5</v>
      </c>
      <c r="C61" s="28">
        <f t="shared" si="2"/>
        <v>4272.5</v>
      </c>
      <c r="D61" s="28">
        <f t="shared" ref="D61:M61" si="17">D62</f>
        <v>0</v>
      </c>
      <c r="E61" s="28">
        <f t="shared" si="17"/>
        <v>0</v>
      </c>
      <c r="F61" s="28">
        <f t="shared" si="17"/>
        <v>3302.56</v>
      </c>
      <c r="G61" s="28">
        <f t="shared" si="17"/>
        <v>3302.56</v>
      </c>
      <c r="H61" s="28">
        <f t="shared" si="17"/>
        <v>4272.5</v>
      </c>
      <c r="I61" s="28">
        <f t="shared" si="17"/>
        <v>4272.5</v>
      </c>
      <c r="J61" s="28">
        <f t="shared" si="17"/>
        <v>0</v>
      </c>
      <c r="K61" s="28">
        <f t="shared" si="17"/>
        <v>0</v>
      </c>
      <c r="L61" s="28">
        <f t="shared" si="17"/>
        <v>0</v>
      </c>
      <c r="M61" s="28">
        <f t="shared" si="17"/>
        <v>0</v>
      </c>
      <c r="N61" s="19" t="s">
        <v>78</v>
      </c>
    </row>
    <row r="62" spans="1:14" s="20" customFormat="1" ht="119.25" customHeight="1" x14ac:dyDescent="0.25">
      <c r="A62" s="18" t="s">
        <v>58</v>
      </c>
      <c r="B62" s="28">
        <f>D62+H62+J62+L62</f>
        <v>4272.5</v>
      </c>
      <c r="C62" s="28">
        <f t="shared" si="2"/>
        <v>4272.5</v>
      </c>
      <c r="D62" s="28"/>
      <c r="E62" s="28"/>
      <c r="F62" s="28">
        <v>3302.56</v>
      </c>
      <c r="G62" s="28">
        <v>3302.56</v>
      </c>
      <c r="H62" s="28">
        <v>4272.5</v>
      </c>
      <c r="I62" s="28">
        <v>4272.5</v>
      </c>
      <c r="J62" s="28"/>
      <c r="K62" s="28"/>
      <c r="L62" s="28"/>
      <c r="M62" s="28"/>
      <c r="N62" s="19" t="s">
        <v>120</v>
      </c>
    </row>
    <row r="63" spans="1:14" s="20" customFormat="1" ht="27" customHeight="1" x14ac:dyDescent="0.25">
      <c r="A63" s="23" t="s">
        <v>59</v>
      </c>
      <c r="B63" s="29">
        <f>D63+H63+J63+L63</f>
        <v>7383</v>
      </c>
      <c r="C63" s="29">
        <f t="shared" si="2"/>
        <v>4000</v>
      </c>
      <c r="D63" s="29">
        <f>D66+D68</f>
        <v>0</v>
      </c>
      <c r="E63" s="29">
        <f>E66+E68</f>
        <v>0</v>
      </c>
      <c r="F63" s="29">
        <f>F64+F66+F68</f>
        <v>1429.5</v>
      </c>
      <c r="G63" s="29">
        <f>+G64+G66+G68</f>
        <v>10200</v>
      </c>
      <c r="H63" s="29">
        <f>+H64+H66+H68</f>
        <v>6883</v>
      </c>
      <c r="I63" s="29">
        <f t="shared" ref="I63:M63" si="18">+I64+I66+I68</f>
        <v>4000</v>
      </c>
      <c r="J63" s="29">
        <f t="shared" si="18"/>
        <v>0</v>
      </c>
      <c r="K63" s="29">
        <f t="shared" si="18"/>
        <v>0</v>
      </c>
      <c r="L63" s="29">
        <f t="shared" si="18"/>
        <v>500</v>
      </c>
      <c r="M63" s="29">
        <f t="shared" si="18"/>
        <v>0</v>
      </c>
      <c r="N63" s="19"/>
    </row>
    <row r="64" spans="1:14" s="20" customFormat="1" ht="30" customHeight="1" x14ac:dyDescent="0.25">
      <c r="A64" s="18" t="s">
        <v>68</v>
      </c>
      <c r="B64" s="28">
        <f t="shared" si="1"/>
        <v>2883</v>
      </c>
      <c r="C64" s="28">
        <f t="shared" ref="C64" si="19">E64+I64+K64+M64</f>
        <v>0</v>
      </c>
      <c r="D64" s="28">
        <f>D65</f>
        <v>0</v>
      </c>
      <c r="E64" s="28">
        <f t="shared" ref="E64:M66" si="20">E65</f>
        <v>0</v>
      </c>
      <c r="F64" s="28">
        <f t="shared" si="20"/>
        <v>0</v>
      </c>
      <c r="G64" s="28">
        <f t="shared" si="20"/>
        <v>6200</v>
      </c>
      <c r="H64" s="28">
        <f t="shared" si="20"/>
        <v>2883</v>
      </c>
      <c r="I64" s="28">
        <f t="shared" si="20"/>
        <v>0</v>
      </c>
      <c r="J64" s="28">
        <f t="shared" si="20"/>
        <v>0</v>
      </c>
      <c r="K64" s="28">
        <f t="shared" si="20"/>
        <v>0</v>
      </c>
      <c r="L64" s="28">
        <f t="shared" si="20"/>
        <v>0</v>
      </c>
      <c r="M64" s="28">
        <f t="shared" si="20"/>
        <v>0</v>
      </c>
      <c r="N64" s="19"/>
    </row>
    <row r="65" spans="1:14" s="20" customFormat="1" ht="117.75" customHeight="1" x14ac:dyDescent="0.25">
      <c r="A65" s="18" t="s">
        <v>69</v>
      </c>
      <c r="B65" s="28">
        <f t="shared" si="1"/>
        <v>2883</v>
      </c>
      <c r="C65" s="28">
        <f t="shared" ref="C65" si="21">E65+I65+K65+M65</f>
        <v>0</v>
      </c>
      <c r="D65" s="28"/>
      <c r="E65" s="28"/>
      <c r="F65" s="28">
        <v>0</v>
      </c>
      <c r="G65" s="28">
        <v>6200</v>
      </c>
      <c r="H65" s="28">
        <v>2883</v>
      </c>
      <c r="I65" s="28"/>
      <c r="J65" s="28"/>
      <c r="K65" s="28"/>
      <c r="L65" s="28"/>
      <c r="M65" s="28"/>
      <c r="N65" s="19" t="s">
        <v>84</v>
      </c>
    </row>
    <row r="66" spans="1:14" s="20" customFormat="1" ht="52.5" customHeight="1" x14ac:dyDescent="0.25">
      <c r="A66" s="18" t="s">
        <v>60</v>
      </c>
      <c r="B66" s="28">
        <f t="shared" si="1"/>
        <v>500</v>
      </c>
      <c r="C66" s="28">
        <f t="shared" si="2"/>
        <v>0</v>
      </c>
      <c r="D66" s="28">
        <f>D67</f>
        <v>0</v>
      </c>
      <c r="E66" s="28">
        <f t="shared" si="20"/>
        <v>0</v>
      </c>
      <c r="F66" s="28">
        <f t="shared" si="20"/>
        <v>0</v>
      </c>
      <c r="G66" s="28">
        <f t="shared" si="20"/>
        <v>0</v>
      </c>
      <c r="H66" s="28">
        <f t="shared" si="20"/>
        <v>0</v>
      </c>
      <c r="I66" s="28">
        <f t="shared" si="20"/>
        <v>0</v>
      </c>
      <c r="J66" s="28">
        <f t="shared" si="20"/>
        <v>0</v>
      </c>
      <c r="K66" s="28">
        <f t="shared" si="20"/>
        <v>0</v>
      </c>
      <c r="L66" s="28">
        <f t="shared" si="20"/>
        <v>500</v>
      </c>
      <c r="M66" s="28">
        <f t="shared" si="20"/>
        <v>0</v>
      </c>
      <c r="N66" s="19" t="s">
        <v>73</v>
      </c>
    </row>
    <row r="67" spans="1:14" s="20" customFormat="1" ht="153" customHeight="1" x14ac:dyDescent="0.25">
      <c r="A67" s="24" t="s">
        <v>72</v>
      </c>
      <c r="B67" s="28">
        <f t="shared" si="1"/>
        <v>500</v>
      </c>
      <c r="C67" s="28">
        <f t="shared" si="2"/>
        <v>0</v>
      </c>
      <c r="D67" s="28"/>
      <c r="E67" s="28"/>
      <c r="F67" s="28"/>
      <c r="G67" s="28"/>
      <c r="H67" s="28"/>
      <c r="I67" s="28"/>
      <c r="J67" s="28"/>
      <c r="K67" s="28"/>
      <c r="L67" s="28">
        <v>500</v>
      </c>
      <c r="M67" s="28">
        <v>0</v>
      </c>
      <c r="N67" s="19" t="s">
        <v>79</v>
      </c>
    </row>
    <row r="68" spans="1:14" ht="51.75" customHeight="1" x14ac:dyDescent="0.25">
      <c r="A68" s="7" t="s">
        <v>71</v>
      </c>
      <c r="B68" s="26">
        <f t="shared" si="1"/>
        <v>4000</v>
      </c>
      <c r="C68" s="26">
        <f t="shared" si="2"/>
        <v>4000</v>
      </c>
      <c r="D68" s="26">
        <f>+D69</f>
        <v>0</v>
      </c>
      <c r="E68" s="26">
        <f t="shared" ref="E68:M68" si="22">+E69</f>
        <v>0</v>
      </c>
      <c r="F68" s="26">
        <f t="shared" si="22"/>
        <v>1429.5</v>
      </c>
      <c r="G68" s="26">
        <f t="shared" si="22"/>
        <v>4000</v>
      </c>
      <c r="H68" s="26">
        <f t="shared" si="22"/>
        <v>4000</v>
      </c>
      <c r="I68" s="26">
        <f t="shared" si="22"/>
        <v>4000</v>
      </c>
      <c r="J68" s="26">
        <f t="shared" si="22"/>
        <v>0</v>
      </c>
      <c r="K68" s="26">
        <f t="shared" si="22"/>
        <v>0</v>
      </c>
      <c r="L68" s="26">
        <f t="shared" si="22"/>
        <v>0</v>
      </c>
      <c r="M68" s="26">
        <f t="shared" si="22"/>
        <v>0</v>
      </c>
      <c r="N68" s="14"/>
    </row>
    <row r="69" spans="1:14" ht="144" customHeight="1" x14ac:dyDescent="0.25">
      <c r="A69" s="7" t="s">
        <v>61</v>
      </c>
      <c r="B69" s="26">
        <f t="shared" si="1"/>
        <v>4000</v>
      </c>
      <c r="C69" s="26">
        <f t="shared" si="2"/>
        <v>4000</v>
      </c>
      <c r="D69" s="26"/>
      <c r="E69" s="26"/>
      <c r="F69" s="26">
        <v>1429.5</v>
      </c>
      <c r="G69" s="26">
        <v>4000</v>
      </c>
      <c r="H69" s="26">
        <v>4000</v>
      </c>
      <c r="I69" s="26">
        <v>4000</v>
      </c>
      <c r="J69" s="26"/>
      <c r="K69" s="26"/>
      <c r="L69" s="26"/>
      <c r="M69" s="26"/>
      <c r="N69" s="5" t="s">
        <v>92</v>
      </c>
    </row>
    <row r="70" spans="1:14" s="17" customFormat="1" ht="18.75" customHeight="1" x14ac:dyDescent="0.25">
      <c r="A70" s="9" t="s">
        <v>62</v>
      </c>
      <c r="B70" s="25">
        <f>D70+H70+J70+L70</f>
        <v>1402574.77125</v>
      </c>
      <c r="C70" s="25">
        <f>E70+I70+K70+M70</f>
        <v>1431161.2052499999</v>
      </c>
      <c r="D70" s="25">
        <f t="shared" ref="D70:M70" si="23">D13+D17+D57+D63</f>
        <v>1374530.04125</v>
      </c>
      <c r="E70" s="25">
        <f>E13+E17+E57+E63</f>
        <v>1374530.03525</v>
      </c>
      <c r="F70" s="25">
        <f t="shared" si="23"/>
        <v>9002.7899999999991</v>
      </c>
      <c r="G70" s="25">
        <f t="shared" si="23"/>
        <v>30464.35</v>
      </c>
      <c r="H70" s="25">
        <f t="shared" si="23"/>
        <v>19102.73</v>
      </c>
      <c r="I70" s="25">
        <f t="shared" si="23"/>
        <v>16219.17</v>
      </c>
      <c r="J70" s="25">
        <f t="shared" si="23"/>
        <v>0</v>
      </c>
      <c r="K70" s="25">
        <f t="shared" si="23"/>
        <v>0</v>
      </c>
      <c r="L70" s="25">
        <f t="shared" si="23"/>
        <v>8942</v>
      </c>
      <c r="M70" s="25">
        <f t="shared" si="23"/>
        <v>40412</v>
      </c>
      <c r="N70" s="16"/>
    </row>
    <row r="71" spans="1:14" x14ac:dyDescent="0.25">
      <c r="B71" s="30"/>
      <c r="C71" s="30"/>
      <c r="D71" s="38">
        <f>D70+H70</f>
        <v>1393632.77125</v>
      </c>
      <c r="E71" s="38">
        <f>E70+I70</f>
        <v>1390749.2052499999</v>
      </c>
      <c r="F71" s="30"/>
      <c r="G71" s="30"/>
      <c r="H71" s="30"/>
      <c r="I71" s="30"/>
      <c r="J71" s="30"/>
      <c r="K71" s="30"/>
      <c r="L71" s="30"/>
      <c r="M71" s="30"/>
    </row>
    <row r="72" spans="1:14" x14ac:dyDescent="0.25">
      <c r="C72" s="15"/>
      <c r="D72" s="30"/>
      <c r="E72" s="37"/>
    </row>
    <row r="73" spans="1:14" x14ac:dyDescent="0.25">
      <c r="D73" s="15"/>
    </row>
    <row r="74" spans="1:14" x14ac:dyDescent="0.25">
      <c r="D74" s="15"/>
    </row>
    <row r="75" spans="1:14" x14ac:dyDescent="0.25">
      <c r="D75" s="37"/>
    </row>
  </sheetData>
  <mergeCells count="9">
    <mergeCell ref="B5:L7"/>
    <mergeCell ref="A9:A11"/>
    <mergeCell ref="B9:M9"/>
    <mergeCell ref="N9:N11"/>
    <mergeCell ref="B10:C10"/>
    <mergeCell ref="D10:E10"/>
    <mergeCell ref="F10:I10"/>
    <mergeCell ref="J10:K10"/>
    <mergeCell ref="L10:M10"/>
  </mergeCells>
  <pageMargins left="0.25" right="0.25" top="0.75" bottom="0.75" header="0.3" footer="0.3"/>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30.01.2</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Lira</cp:lastModifiedBy>
  <cp:lastPrinted>2023-03-02T02:20:03Z</cp:lastPrinted>
  <dcterms:created xsi:type="dcterms:W3CDTF">2022-03-01T05:12:53Z</dcterms:created>
  <dcterms:modified xsi:type="dcterms:W3CDTF">2023-03-03T10:43:19Z</dcterms:modified>
</cp:coreProperties>
</file>